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70" yWindow="135" windowWidth="18840" windowHeight="11820" activeTab="0"/>
  </bookViews>
  <sheets>
    <sheet name="回龙圩管理区" sheetId="1" r:id="rId1"/>
  </sheets>
  <definedNames/>
  <calcPr fullCalcOnLoad="1"/>
</workbook>
</file>

<file path=xl/comments1.xml><?xml version="1.0" encoding="utf-8"?>
<comments xmlns="http://schemas.openxmlformats.org/spreadsheetml/2006/main">
  <authors>
    <author>yzysk</author>
  </authors>
  <commentList>
    <comment ref="C287" authorId="0">
      <text>
        <r>
          <rPr>
            <sz val="9"/>
            <rFont val="宋体"/>
            <family val="0"/>
          </rPr>
          <t xml:space="preserve">yzysk:
</t>
        </r>
        <r>
          <rPr>
            <sz val="9"/>
            <rFont val="宋体"/>
            <family val="0"/>
          </rPr>
          <t>新农合医疗转移支付121.2万</t>
        </r>
      </text>
    </comment>
    <comment ref="C349" authorId="0">
      <text>
        <r>
          <rPr>
            <sz val="9"/>
            <rFont val="宋体"/>
            <family val="0"/>
          </rPr>
          <t xml:space="preserve">yzysk:
</t>
        </r>
        <r>
          <rPr>
            <sz val="9"/>
            <rFont val="宋体"/>
            <family val="0"/>
          </rPr>
          <t>基数文件</t>
        </r>
      </text>
    </comment>
    <comment ref="C350" authorId="0">
      <text>
        <r>
          <rPr>
            <sz val="9"/>
            <rFont val="宋体"/>
            <family val="0"/>
          </rPr>
          <t xml:space="preserve">yzysk:
</t>
        </r>
        <r>
          <rPr>
            <sz val="9"/>
            <rFont val="宋体"/>
            <family val="0"/>
          </rPr>
          <t>基数文件</t>
        </r>
      </text>
    </comment>
  </commentList>
</comments>
</file>

<file path=xl/sharedStrings.xml><?xml version="1.0" encoding="utf-8"?>
<sst xmlns="http://schemas.openxmlformats.org/spreadsheetml/2006/main" count="713" uniqueCount="537">
  <si>
    <t>2016年永州市与县区财政决算结算事项计算表</t>
  </si>
  <si>
    <t>支出
功能科目</t>
  </si>
  <si>
    <t>项               目</t>
  </si>
  <si>
    <t>回龙圩</t>
  </si>
  <si>
    <t>一、地方一般预算收入</t>
  </si>
  <si>
    <t>二、一般预算上级补助收入</t>
  </si>
  <si>
    <t>（一）返还性性收入</t>
  </si>
  <si>
    <t>1、消费税和增值税税收返还收入</t>
  </si>
  <si>
    <t>（1）增值税返还基数（2016年起定额返还，基数为2015年数，根据国发〔2016〕71号文件精神）</t>
  </si>
  <si>
    <r>
      <t>（2）消费税返还基数（湘财预</t>
    </r>
    <r>
      <rPr>
        <sz val="12"/>
        <rFont val="宋体"/>
        <family val="0"/>
      </rPr>
      <t>[2015]127</t>
    </r>
    <r>
      <rPr>
        <sz val="12"/>
        <rFont val="宋体"/>
        <family val="0"/>
      </rPr>
      <t>号</t>
    </r>
    <r>
      <rPr>
        <sz val="12"/>
        <rFont val="宋体"/>
        <family val="0"/>
      </rPr>
      <t xml:space="preserve"> 66号 </t>
    </r>
    <r>
      <rPr>
        <sz val="12"/>
        <rFont val="宋体"/>
        <family val="0"/>
      </rPr>
      <t>永财预</t>
    </r>
    <r>
      <rPr>
        <sz val="12"/>
        <rFont val="宋体"/>
        <family val="0"/>
      </rPr>
      <t>72</t>
    </r>
    <r>
      <rPr>
        <sz val="12"/>
        <rFont val="宋体"/>
        <family val="0"/>
      </rPr>
      <t>号）</t>
    </r>
  </si>
  <si>
    <t>2、所得税基数返还收入</t>
  </si>
  <si>
    <t>a、2003年所得税返还基数</t>
  </si>
  <si>
    <t>b、企业所得税扣减额</t>
  </si>
  <si>
    <t>c、个人所得税扣减额</t>
  </si>
  <si>
    <t>3、成品油价格和税费改革税收返还收入</t>
  </si>
  <si>
    <t>成品油税费改革转移支付资金</t>
  </si>
  <si>
    <t>永财预【2014】22号</t>
  </si>
  <si>
    <t>替代性支出转移支付（湘财预[2011]145号、永财预[2012]16号）</t>
  </si>
  <si>
    <t>农村公路养护转移支付（湘财预[2011]145号、永财预[2012]16号）</t>
  </si>
  <si>
    <t>2010年转移支付资金增量（湘财预[2011]145号、永财预[2012]16号）</t>
  </si>
  <si>
    <t>湘财预[2015]179号 提前下达部分</t>
  </si>
  <si>
    <t>核减省级分成（湘财预[2012]148号）</t>
  </si>
  <si>
    <t>扣减海事部门非税收入分成（湘财综[2011]15号）</t>
  </si>
  <si>
    <r>
      <t>4、其他税收返还收入</t>
    </r>
    <r>
      <rPr>
        <sz val="12"/>
        <rFont val="宋体"/>
        <family val="0"/>
      </rPr>
      <t>（2010年省财政体制改革定增值税营业税基数返还收入）</t>
    </r>
  </si>
  <si>
    <r>
      <t>2010</t>
    </r>
    <r>
      <rPr>
        <sz val="12"/>
        <rFont val="宋体"/>
        <family val="0"/>
      </rPr>
      <t>年省财政体制改革定增值税营业税基数返还</t>
    </r>
  </si>
  <si>
    <t>核定城镇土地使用税有关基数 湘财预[2014]41号 永财预25号</t>
  </si>
  <si>
    <t>√</t>
  </si>
  <si>
    <t>(二)一般性转移支付收入</t>
  </si>
  <si>
    <t>1、体制补助收入</t>
  </si>
  <si>
    <t>江华县递增10%</t>
  </si>
  <si>
    <t>2、均衡性转移支付收入</t>
  </si>
  <si>
    <t>（1）预算处下达（不包括工商部门停征两费转移支付补助）</t>
  </si>
  <si>
    <t>2016年均衡性转移支付（提前下达90% 湘财预[2015]126号、永财预[2015]65号）</t>
  </si>
  <si>
    <t>2016年均衡性转移支付（10% 湘财预[2016]119号、永财预[2016]58号）</t>
  </si>
  <si>
    <t>2016年部分均衡性转移支付增量（含调资补助）资金（湘财预[2016]104号 永财预45号）</t>
  </si>
  <si>
    <t>2016年农业转移人口市民化奖励资金的通知（湘财预[2016]182号 永财预 号）</t>
  </si>
  <si>
    <r>
      <t>（</t>
    </r>
    <r>
      <rPr>
        <sz val="12"/>
        <rFont val="宋体"/>
        <family val="0"/>
      </rPr>
      <t>2）重点库区转移支付</t>
    </r>
  </si>
  <si>
    <t>2016年重点库区转移支付资金（提前下达 湘财预[2015]126号、永财预[2015]65号）</t>
  </si>
  <si>
    <r>
      <t>2</t>
    </r>
    <r>
      <rPr>
        <sz val="12"/>
        <rFont val="宋体"/>
        <family val="0"/>
      </rPr>
      <t>014年</t>
    </r>
    <r>
      <rPr>
        <sz val="12"/>
        <rFont val="宋体"/>
        <family val="0"/>
      </rPr>
      <t>部分一般性转移支付增量资金（湘财预</t>
    </r>
    <r>
      <rPr>
        <sz val="12"/>
        <rFont val="宋体"/>
        <family val="0"/>
      </rPr>
      <t>[2014]64号</t>
    </r>
    <r>
      <rPr>
        <sz val="12"/>
        <rFont val="宋体"/>
        <family val="0"/>
      </rPr>
      <t>）</t>
    </r>
  </si>
  <si>
    <r>
      <t>201</t>
    </r>
    <r>
      <rPr>
        <sz val="12"/>
        <rFont val="宋体"/>
        <family val="0"/>
      </rPr>
      <t>4</t>
    </r>
    <r>
      <rPr>
        <sz val="12"/>
        <rFont val="宋体"/>
        <family val="0"/>
      </rPr>
      <t>年重点库区转移支付增量资金（湘财预</t>
    </r>
    <r>
      <rPr>
        <sz val="12"/>
        <rFont val="宋体"/>
        <family val="0"/>
      </rPr>
      <t>[2014]</t>
    </r>
    <r>
      <rPr>
        <sz val="12"/>
        <rFont val="宋体"/>
        <family val="0"/>
      </rPr>
      <t>号）</t>
    </r>
  </si>
  <si>
    <t>3、革命老区及民族和边境地区转移支付收入</t>
  </si>
  <si>
    <t>（1）民族地区转移支付补助</t>
  </si>
  <si>
    <t>2016年民族地区转移支付（提前下达 湘财预[2015]126号、永财预[2015]65号）</t>
  </si>
  <si>
    <t>2016年民族地区转移支付增量资金（湘财预[2016]104号 ）</t>
  </si>
  <si>
    <t>（2）革命老区转移支付补助</t>
  </si>
  <si>
    <t>革命老区转移支付（提前下达 湘财预[2015]126号、永财预[2015]65号）</t>
  </si>
  <si>
    <t>2016年革命老区转移支付增量资金（湘财预[2016]104号  永财预[2016]45号）</t>
  </si>
  <si>
    <t>（3）扶贫资金收入</t>
  </si>
  <si>
    <r>
      <t>第二批财政扶贫资金（国有贫困林场扶贫资金）的通知（湘财预</t>
    </r>
    <r>
      <rPr>
        <sz val="12"/>
        <rFont val="宋体"/>
        <family val="0"/>
      </rPr>
      <t>[2015]152号）</t>
    </r>
  </si>
  <si>
    <t>2016年第一批财政扶贫资金（以工代赈资金）的通知（湘财预[2016]6号）</t>
  </si>
  <si>
    <t>2016年第二批财政扶贫资金（以工代赈资金）的通知（湘财预[2016]77号）</t>
  </si>
  <si>
    <t>2016年第二批国有贫困农场扶贫资金的通知（湘财预[2016]88号）</t>
  </si>
  <si>
    <t>2016年第二批国有贫困农场扶贫资金的通知（湘财预[2016]93号  永财预[2016]42号）</t>
  </si>
  <si>
    <t>2016年财政扶贫资金（少数民族发展资金）的通知（湘财预[2015]153号）</t>
  </si>
  <si>
    <t>2016年省级新增财政专项扶贫资金（少数民族发展）的通知（湘财预[2016]85号）</t>
  </si>
  <si>
    <t>2016年省级新增财政扶贫资金的通知（湘财预[2016]73号  永财预[2016]36号）</t>
  </si>
  <si>
    <t>第三批财政扶贫资金（发展资金）的通知（湘财预[2015]172号 永财预79号）</t>
  </si>
  <si>
    <t>2016年财政扶贫资金（国有贫困林场扶贫资金）的通知（提前下达 湘财预[2015]171号 永财预[2016]8号）</t>
  </si>
  <si>
    <t>2016年财政扶贫资金（发展资金）的通知（湘财预[2015]144号 永财预[2016]9号）</t>
  </si>
  <si>
    <t>2016年财政扶贫资金（国有贫困农场扶贫资金）的通知（提前下达 湘财预[2015]178号 永财预[2016]10号）</t>
  </si>
  <si>
    <t>2016年第一批中央财政扶贫资金项目管理费（湘财预[2016]57号 永财预[2016]34号</t>
  </si>
  <si>
    <t>2016年第二批中央财政扶贫资金（湘财预[2016]80号 永财预[2016]35号）</t>
  </si>
  <si>
    <t>2016年财政扶贫管理费（湘财预[2016]89号 永财预[2016]33号）</t>
  </si>
  <si>
    <t>2016年第二批财政扶贫资金（少数民族发展）（湘财预[2016]92号）</t>
  </si>
  <si>
    <r>
      <t>关于下达2016年中央财政扶贫资金项目管理费（湘财预[2016]81号）</t>
    </r>
    <r>
      <rPr>
        <sz val="12"/>
        <color indexed="10"/>
        <rFont val="宋体"/>
        <family val="0"/>
      </rPr>
      <t>未分配、未记台账</t>
    </r>
  </si>
  <si>
    <t>革命老区等部分市县一般性转移支付资金（湘财预[2015]109号 永财预55号）</t>
  </si>
  <si>
    <t>4、县级基本财力保障机制奖补资金收入</t>
  </si>
  <si>
    <t>（1）预算处下达“五奖二补”资金</t>
  </si>
  <si>
    <t>a. 2016年县级基本财力保障机制奖补资金(提前下达 湘财预[2015]126号、永财预[2015]65号)</t>
  </si>
  <si>
    <t>b. 2016年县级基本财力保障机制奖补资金(湘财预[2016]104号、永财预[2016]45号)</t>
  </si>
  <si>
    <t>煤矿关闭补助</t>
  </si>
  <si>
    <t>撤乡并镇奖励</t>
  </si>
  <si>
    <t>（2）2016年市县财政管理绩效综合评价奖励资金（湘财预[2016]142号、永财预[2016]59号）市级列其他一般性转移支付</t>
  </si>
  <si>
    <t>（3）2016年市县财政运行困难补助资金（湘财预[2016]154号）市级（含管理区、经开区）列其他一般性转移支付</t>
  </si>
  <si>
    <t>（4）基层政法经费保障机制资金（行政政法处下达）</t>
  </si>
  <si>
    <t>a. 中央和省级政法转移支付（提前安排 湘财预[2015]140号、永财预[2016]2号）</t>
  </si>
  <si>
    <t>公安</t>
  </si>
  <si>
    <t>交警</t>
  </si>
  <si>
    <t>b. 中央和省级政法转移支付（湘财预[2016]100号、永财预[2016]49号）</t>
  </si>
  <si>
    <t>5、结算补助收入</t>
  </si>
  <si>
    <t>1）定额结算补助</t>
  </si>
  <si>
    <t>（1）1994年分税制体制改革核定结算补助</t>
  </si>
  <si>
    <t>A、政策性价格改列支出补助</t>
  </si>
  <si>
    <t>B、办案费用改列支出补助</t>
  </si>
  <si>
    <t>C、卷烟税分成</t>
  </si>
  <si>
    <t>D、下放支出</t>
  </si>
  <si>
    <t>E、2000年粮食储备库离退休人员经费基数下放</t>
  </si>
  <si>
    <t>F、2000年零陵、冷水滩粮食补助</t>
  </si>
  <si>
    <t>G、子弟学校移交补助</t>
  </si>
  <si>
    <t>2000年芝山耐火厂子弟学校</t>
  </si>
  <si>
    <t>2003年长丰、冶化、柑橘示范场子弟学校</t>
  </si>
  <si>
    <t>2000年潇湘集团子弟学校</t>
  </si>
  <si>
    <t>H、市与两区财政体制调整补助</t>
  </si>
  <si>
    <r>
      <t>①冷水滩城区环卫下放（永财预[2003]32号、</t>
    </r>
    <r>
      <rPr>
        <sz val="12"/>
        <rFont val="宋体"/>
        <family val="0"/>
      </rPr>
      <t>永财预[2014]66号</t>
    </r>
    <r>
      <rPr>
        <sz val="12"/>
        <rFont val="宋体"/>
        <family val="0"/>
      </rPr>
      <t>）</t>
    </r>
  </si>
  <si>
    <t>②市与零陵区体制调整（永财预[2003]10号）</t>
  </si>
  <si>
    <t>③凤凰园财政体制调整（永财预[2003]19号）</t>
  </si>
  <si>
    <t>④凤凰园经济开发区财政体制调整</t>
  </si>
  <si>
    <r>
      <t>体制调整收支基数划转（永财预[2014]</t>
    </r>
    <r>
      <rPr>
        <sz val="12"/>
        <rFont val="宋体"/>
        <family val="0"/>
      </rPr>
      <t>15</t>
    </r>
    <r>
      <rPr>
        <sz val="12"/>
        <rFont val="宋体"/>
        <family val="0"/>
      </rPr>
      <t>号）</t>
    </r>
  </si>
  <si>
    <r>
      <t>⑤凤凰园经济开发区划转市与冷区收入（永政办发[</t>
    </r>
    <r>
      <rPr>
        <sz val="12"/>
        <rFont val="宋体"/>
        <family val="0"/>
      </rPr>
      <t>2013]13号）</t>
    </r>
  </si>
  <si>
    <t>保增长税收收入基数</t>
  </si>
  <si>
    <t>按冷区当年税收收入（公共财政收入口径）增幅计算增量</t>
  </si>
  <si>
    <t>⑥冷区中小零散税收下放（永财预[2004]48号）</t>
  </si>
  <si>
    <r>
      <t>⑦2008年市与零陵区体制调整（永财预</t>
    </r>
    <r>
      <rPr>
        <sz val="12"/>
        <rFont val="宋体"/>
        <family val="0"/>
      </rPr>
      <t>[2009]14</t>
    </r>
    <r>
      <rPr>
        <sz val="12"/>
        <rFont val="宋体"/>
        <family val="0"/>
      </rPr>
      <t>号）</t>
    </r>
  </si>
  <si>
    <r>
      <t>⑧2008年市与冷水滩区体制调整（永财预</t>
    </r>
    <r>
      <rPr>
        <sz val="12"/>
        <rFont val="宋体"/>
        <family val="0"/>
      </rPr>
      <t>[2009]15</t>
    </r>
    <r>
      <rPr>
        <sz val="12"/>
        <rFont val="宋体"/>
        <family val="0"/>
      </rPr>
      <t>号）</t>
    </r>
  </si>
  <si>
    <t>体制调整补助冷水滩区基数</t>
  </si>
  <si>
    <t>上划“两税”基数调整补助</t>
  </si>
  <si>
    <t>体制照顾补助</t>
  </si>
  <si>
    <r>
      <t>⑨20</t>
    </r>
    <r>
      <rPr>
        <sz val="12"/>
        <rFont val="宋体"/>
        <family val="0"/>
      </rPr>
      <t>14</t>
    </r>
    <r>
      <rPr>
        <sz val="12"/>
        <rFont val="宋体"/>
        <family val="0"/>
      </rPr>
      <t>年调整中心城区城建体制（永财预</t>
    </r>
    <r>
      <rPr>
        <sz val="12"/>
        <rFont val="宋体"/>
        <family val="0"/>
      </rPr>
      <t>[2014]66</t>
    </r>
    <r>
      <rPr>
        <sz val="12"/>
        <rFont val="宋体"/>
        <family val="0"/>
      </rPr>
      <t>号）</t>
    </r>
  </si>
  <si>
    <r>
      <t>⑩20</t>
    </r>
    <r>
      <rPr>
        <sz val="12"/>
        <rFont val="宋体"/>
        <family val="0"/>
      </rPr>
      <t>14</t>
    </r>
    <r>
      <rPr>
        <sz val="12"/>
        <rFont val="宋体"/>
        <family val="0"/>
      </rPr>
      <t>年李达故居管理处上收基数（永财预</t>
    </r>
    <r>
      <rPr>
        <sz val="12"/>
        <rFont val="宋体"/>
        <family val="0"/>
      </rPr>
      <t>[2014]77</t>
    </r>
    <r>
      <rPr>
        <sz val="12"/>
        <rFont val="宋体"/>
        <family val="0"/>
      </rPr>
      <t>号）</t>
    </r>
  </si>
  <si>
    <r>
      <t>⑪</t>
    </r>
    <r>
      <rPr>
        <sz val="12"/>
        <rFont val="宋体"/>
        <family val="0"/>
      </rPr>
      <t>20</t>
    </r>
    <r>
      <rPr>
        <sz val="12"/>
        <rFont val="宋体"/>
        <family val="0"/>
      </rPr>
      <t>14</t>
    </r>
    <r>
      <rPr>
        <sz val="12"/>
        <rFont val="宋体"/>
        <family val="0"/>
      </rPr>
      <t>年零陵区规划分局上收基数（永财预</t>
    </r>
    <r>
      <rPr>
        <sz val="12"/>
        <rFont val="宋体"/>
        <family val="0"/>
      </rPr>
      <t>[2014]76</t>
    </r>
    <r>
      <rPr>
        <sz val="12"/>
        <rFont val="宋体"/>
        <family val="0"/>
      </rPr>
      <t>号）</t>
    </r>
  </si>
  <si>
    <r>
      <t>⑫</t>
    </r>
    <r>
      <rPr>
        <sz val="12"/>
        <rFont val="宋体"/>
        <family val="0"/>
      </rPr>
      <t>）一次性</t>
    </r>
  </si>
  <si>
    <t>I、区划调整</t>
  </si>
  <si>
    <t>J、永州市汽修厂补助</t>
  </si>
  <si>
    <t>K、芝山区附属医院下放</t>
  </si>
  <si>
    <t>L、东安湘器短收补助</t>
  </si>
  <si>
    <t>M、东安湘器搬迁补助（永财预[2002]18号）</t>
  </si>
  <si>
    <t>N、道纺税利转移补助</t>
  </si>
  <si>
    <t>O、道县煤价补助</t>
  </si>
  <si>
    <t>P、冶金三税上划返还江永县</t>
  </si>
  <si>
    <t>Q、回龙圩管理区体制调整补助江永县</t>
  </si>
  <si>
    <r>
      <t>R、永州时代阳光药业公司下放芝山区（永财预</t>
    </r>
    <r>
      <rPr>
        <sz val="12"/>
        <rFont val="宋体"/>
        <family val="0"/>
      </rPr>
      <t>[2004]23</t>
    </r>
    <r>
      <rPr>
        <sz val="12"/>
        <rFont val="宋体"/>
        <family val="0"/>
      </rPr>
      <t>号）</t>
    </r>
  </si>
  <si>
    <r>
      <t>S、粮食干校移交冷区管理（永财预</t>
    </r>
    <r>
      <rPr>
        <sz val="12"/>
        <rFont val="宋体"/>
        <family val="0"/>
      </rPr>
      <t>[2005]11</t>
    </r>
    <r>
      <rPr>
        <sz val="12"/>
        <rFont val="宋体"/>
        <family val="0"/>
      </rPr>
      <t>号）</t>
    </r>
  </si>
  <si>
    <r>
      <t>T、烟草商业企业组织结构调整补助（永财预</t>
    </r>
    <r>
      <rPr>
        <sz val="12"/>
        <rFont val="宋体"/>
        <family val="0"/>
      </rPr>
      <t>[2006]51</t>
    </r>
    <r>
      <rPr>
        <sz val="12"/>
        <rFont val="宋体"/>
        <family val="0"/>
      </rPr>
      <t>号）</t>
    </r>
  </si>
  <si>
    <t>U、零、冷两区农机监理职能移交补助区农机局</t>
  </si>
  <si>
    <t>V、冷水滩区协税护税补助经费</t>
  </si>
  <si>
    <r>
      <t>W、福田茶场子弟学校、职工医院移交零陵区（永财预</t>
    </r>
    <r>
      <rPr>
        <sz val="12"/>
        <rFont val="宋体"/>
        <family val="0"/>
      </rPr>
      <t>[2014]7号）</t>
    </r>
  </si>
  <si>
    <t>X、2014年调整中心城区城建体制（永财预[2014]66号）本级已拨扣回（一次性）</t>
  </si>
  <si>
    <t>Y、2016年市城建投公司建设资金交税返还（一次性）</t>
  </si>
  <si>
    <t>Z、凤凰园经济开发区年市财政每年支持（永政办发[2013]13号 市委常委会议纪要[2016]5期）</t>
  </si>
  <si>
    <r>
      <t>（2）2010年省财政体制改革后省对市县定额补助</t>
    </r>
    <r>
      <rPr>
        <sz val="12"/>
        <rFont val="宋体"/>
        <family val="0"/>
      </rPr>
      <t>（湘财预223号）</t>
    </r>
  </si>
  <si>
    <t>（3）2010年省财政体制改革后市对县市定额补助基数划转</t>
  </si>
  <si>
    <t>基数部分（湘财预[2010]198号、永财预[2010]36号）</t>
  </si>
  <si>
    <t>农村义务教育经费保障机制改革－公用经费补助</t>
  </si>
  <si>
    <t>农村义务教育经费保障机制改革－家庭经济困难寄宿生生活费补助</t>
  </si>
  <si>
    <t>农村义务教育经费保障机制改革－校舍维修改造</t>
  </si>
  <si>
    <t>中职国家助学金</t>
  </si>
  <si>
    <t>计划生育家庭特别扶助制度资金</t>
  </si>
  <si>
    <t>农村部分计划生育家庭奖励扶助资金</t>
  </si>
  <si>
    <t>农村电影放映</t>
  </si>
  <si>
    <t>新型农村合作医疗</t>
  </si>
  <si>
    <t>百岁老人健康补助</t>
  </si>
  <si>
    <t>城镇居民基本医疗保险</t>
  </si>
  <si>
    <t>在乡退伍军人提标</t>
  </si>
  <si>
    <t>重点优抚对象抚恤补助自然增长经费</t>
  </si>
  <si>
    <t>精减退职人员补助经费</t>
  </si>
  <si>
    <t>（4）增值税收入基数调减补助</t>
  </si>
  <si>
    <t>2）其他结算补助收入</t>
  </si>
  <si>
    <r>
      <t>（1）退耕还林转移支付补助（湘财预</t>
    </r>
    <r>
      <rPr>
        <sz val="12"/>
        <rFont val="宋体"/>
        <family val="0"/>
      </rPr>
      <t>[2007]3</t>
    </r>
    <r>
      <rPr>
        <sz val="12"/>
        <rFont val="宋体"/>
        <family val="0"/>
      </rPr>
      <t>号）</t>
    </r>
  </si>
  <si>
    <t>（2）暂停征收固资投资方向调节税补助</t>
  </si>
  <si>
    <r>
      <t>（3）少数民族乡</t>
    </r>
    <r>
      <rPr>
        <sz val="12"/>
        <rFont val="宋体"/>
        <family val="0"/>
      </rPr>
      <t>(</t>
    </r>
    <r>
      <rPr>
        <sz val="12"/>
        <rFont val="宋体"/>
        <family val="0"/>
      </rPr>
      <t>含少数民族人口数超半县所辖乡</t>
    </r>
    <r>
      <rPr>
        <sz val="12"/>
        <rFont val="宋体"/>
        <family val="0"/>
      </rPr>
      <t>)</t>
    </r>
    <r>
      <rPr>
        <sz val="12"/>
        <rFont val="宋体"/>
        <family val="0"/>
      </rPr>
      <t>补助</t>
    </r>
  </si>
  <si>
    <t>a、江华县提标补助(湘政发2000.8号）</t>
  </si>
  <si>
    <t>b、蓝山大桥乡散居民族乡教育补助</t>
  </si>
  <si>
    <t>c、江永县</t>
  </si>
  <si>
    <t>（4）小烟厂买断兼并补助</t>
  </si>
  <si>
    <t>a、零陵烟厂调指标附加税划转</t>
  </si>
  <si>
    <r>
      <t>b、</t>
    </r>
    <r>
      <rPr>
        <sz val="12"/>
        <rFont val="宋体"/>
        <family val="0"/>
      </rPr>
      <t>新田、江华烟厂关闭省补贴（湘财预</t>
    </r>
    <r>
      <rPr>
        <sz val="12"/>
        <rFont val="宋体"/>
        <family val="0"/>
      </rPr>
      <t>[2003]146</t>
    </r>
    <r>
      <rPr>
        <sz val="12"/>
        <rFont val="宋体"/>
        <family val="0"/>
      </rPr>
      <t>号）</t>
    </r>
  </si>
  <si>
    <t>烟厂关闭省定额补贴</t>
  </si>
  <si>
    <t>烟厂关闭专项补助</t>
  </si>
  <si>
    <t>小烟厂附加税划转</t>
  </si>
  <si>
    <t>（5）部分原工商业者生活困难补助</t>
  </si>
  <si>
    <t>补助费金额（永财行[2006]8号）</t>
  </si>
  <si>
    <r>
      <t>（6）舜帝陵基金会补助（湘财预</t>
    </r>
    <r>
      <rPr>
        <sz val="12"/>
        <rFont val="宋体"/>
        <family val="0"/>
      </rPr>
      <t>[2013]66</t>
    </r>
    <r>
      <rPr>
        <sz val="12"/>
        <rFont val="宋体"/>
        <family val="0"/>
      </rPr>
      <t>号</t>
    </r>
    <r>
      <rPr>
        <sz val="12"/>
        <rFont val="宋体"/>
        <family val="0"/>
      </rPr>
      <t xml:space="preserve"> </t>
    </r>
    <r>
      <rPr>
        <sz val="12"/>
        <rFont val="宋体"/>
        <family val="0"/>
      </rPr>
      <t>永财预</t>
    </r>
    <r>
      <rPr>
        <sz val="12"/>
        <rFont val="宋体"/>
        <family val="0"/>
      </rPr>
      <t>[2013]25</t>
    </r>
    <r>
      <rPr>
        <sz val="12"/>
        <rFont val="宋体"/>
        <family val="0"/>
      </rPr>
      <t>号）</t>
    </r>
  </si>
  <si>
    <r>
      <t>（</t>
    </r>
    <r>
      <rPr>
        <sz val="12"/>
        <rFont val="宋体"/>
        <family val="0"/>
      </rPr>
      <t>7）</t>
    </r>
    <r>
      <rPr>
        <sz val="12"/>
        <rFont val="宋体"/>
        <family val="0"/>
      </rPr>
      <t>村级组织运转经费（湘财预〔2</t>
    </r>
    <r>
      <rPr>
        <sz val="12"/>
        <rFont val="宋体"/>
        <family val="0"/>
      </rPr>
      <t>009</t>
    </r>
    <r>
      <rPr>
        <sz val="12"/>
        <rFont val="宋体"/>
        <family val="0"/>
      </rPr>
      <t>〕157号）</t>
    </r>
  </si>
  <si>
    <r>
      <t>（</t>
    </r>
    <r>
      <rPr>
        <sz val="12"/>
        <rFont val="宋体"/>
        <family val="0"/>
      </rPr>
      <t>8）</t>
    </r>
    <r>
      <rPr>
        <sz val="12"/>
        <rFont val="宋体"/>
        <family val="0"/>
      </rPr>
      <t>育林基金减半征收补助（湘财预[2010]250号）</t>
    </r>
  </si>
  <si>
    <t>（9）受灾地区财力补助（湘财预[2016]156号）</t>
  </si>
  <si>
    <r>
      <t>（1</t>
    </r>
    <r>
      <rPr>
        <sz val="12"/>
        <rFont val="宋体"/>
        <family val="0"/>
      </rPr>
      <t>0）特殊县困难补助</t>
    </r>
  </si>
  <si>
    <r>
      <t>（1</t>
    </r>
    <r>
      <rPr>
        <sz val="12"/>
        <rFont val="宋体"/>
        <family val="0"/>
      </rPr>
      <t>1</t>
    </r>
    <r>
      <rPr>
        <sz val="12"/>
        <rFont val="宋体"/>
        <family val="0"/>
      </rPr>
      <t>）农业税灾减等补助</t>
    </r>
  </si>
  <si>
    <t>① 农业税基建等减免补助</t>
  </si>
  <si>
    <t>a、湘财（95）农税261号核减农业税基建基数</t>
  </si>
  <si>
    <t>b、其他补助（厅长批示***）</t>
  </si>
  <si>
    <t>② 1995年至2000年非农业建设用地及毁坏耕地减免（永财农税〔2002〕44号）</t>
  </si>
  <si>
    <r>
      <t>（</t>
    </r>
    <r>
      <rPr>
        <sz val="12"/>
        <rFont val="宋体"/>
        <family val="0"/>
      </rPr>
      <t>12</t>
    </r>
    <r>
      <rPr>
        <sz val="12"/>
        <rFont val="宋体"/>
        <family val="0"/>
      </rPr>
      <t>）</t>
    </r>
    <r>
      <rPr>
        <sz val="12"/>
        <rFont val="宋体"/>
        <family val="0"/>
      </rPr>
      <t>市县重大公务活动补助（原接待费补助）（湘财预[2013]63号）</t>
    </r>
  </si>
  <si>
    <t xml:space="preserve">         2014年市县调研经费补助（湘财预[2013] 号）</t>
  </si>
  <si>
    <t>（13）工商质检部门下放地方补助基数（ 湘财行[2015]78 81号 永财预[2016] 号）</t>
  </si>
  <si>
    <t>（14）文化事业费返还（70%）</t>
  </si>
  <si>
    <t>2016年入库数（省级报表）</t>
  </si>
  <si>
    <t>（15）其他</t>
  </si>
  <si>
    <t>2016年高校毕业生“三支一扶”计划中央补助资金（湘财预[2015]183号 永财预[2016]23号）</t>
  </si>
  <si>
    <t>2016年高校毕业生“三支一扶”计划补助资金（湘财预[2016]131号 永财预[2016]57号）</t>
  </si>
  <si>
    <t>2016年1-7月志愿服务西部大学生工作生活补助（湘财预[2016]33号）</t>
  </si>
  <si>
    <t>2015年解决国有企业职教幼教退休教师待遇专项补助资金（湘财预[2016]29号 ）</t>
  </si>
  <si>
    <t>2016年解决国有企业职教幼教退休教师待遇专项补助资金（湘财预[2016]112号 ）</t>
  </si>
  <si>
    <t>全市县乡两级人大换届选举补助资金（湘财预[2016]68号 永财预[2016]31号）</t>
  </si>
  <si>
    <t>中央财政补助的2016年无线电管理经费（湘财预[2016]76号）</t>
  </si>
  <si>
    <t>2016年中小学校救灾中央补助资金（湘财预[2016]94号  永财预[2016]43号）</t>
  </si>
  <si>
    <t>下达2016年中央和省级解决特殊疑难信访问题专项补助资金的通知（湘财预[2016]109号 永财预[2016]61号）</t>
  </si>
  <si>
    <t>2016年政府和社会资本合作（PPP）奖补资金 湘财预[2016]179号</t>
  </si>
  <si>
    <t>2016年市县交通运输领域相关补助资金（湘财预[2016]193号 永财预[2016]号）</t>
  </si>
  <si>
    <r>
      <t>2015</t>
    </r>
    <r>
      <rPr>
        <sz val="12"/>
        <color indexed="10"/>
        <rFont val="宋体"/>
        <family val="0"/>
      </rPr>
      <t>年度节能与新能源公交车运营补助资金的通知（湘财预</t>
    </r>
    <r>
      <rPr>
        <sz val="12"/>
        <color indexed="10"/>
        <rFont val="宋体"/>
        <family val="0"/>
      </rPr>
      <t>[2016]178</t>
    </r>
    <r>
      <rPr>
        <sz val="12"/>
        <color indexed="10"/>
        <rFont val="宋体"/>
        <family val="0"/>
      </rPr>
      <t>号） 永财预[2017]号）</t>
    </r>
  </si>
  <si>
    <t>6、化解债务补助收入</t>
  </si>
  <si>
    <t>7、资源枯竭型城市转移支付补助收入</t>
  </si>
  <si>
    <t>8、企业事业单位划转补助收入</t>
  </si>
  <si>
    <t>2010年前基数</t>
  </si>
  <si>
    <t>（1）企业上下划补助</t>
  </si>
  <si>
    <t>a、湘财（85）企388号上收石油批发企业</t>
  </si>
  <si>
    <t>b、湘财（85）企432号下放工交医药企业</t>
  </si>
  <si>
    <t>c、零财农(88)182号森工企业亏损</t>
  </si>
  <si>
    <t>d、零地财药联(90)02号上收医药企业</t>
  </si>
  <si>
    <t>e、湘财（92）预132号新田县烟厂下放</t>
  </si>
  <si>
    <r>
      <t>（2）福田茶场移交永州市补助（湘财社</t>
    </r>
    <r>
      <rPr>
        <sz val="12"/>
        <rFont val="宋体"/>
        <family val="0"/>
      </rPr>
      <t>[2004]12</t>
    </r>
    <r>
      <rPr>
        <sz val="12"/>
        <rFont val="宋体"/>
        <family val="0"/>
      </rPr>
      <t>号）</t>
    </r>
  </si>
  <si>
    <t>（3）省属企业办子弟学校退休教师移交地方管理待遇补差经费</t>
  </si>
  <si>
    <r>
      <t>①省兵器工业集团（湘财企[2007]29号、永财企</t>
    </r>
    <r>
      <rPr>
        <sz val="12"/>
        <rFont val="宋体"/>
        <family val="0"/>
      </rPr>
      <t>[2007]</t>
    </r>
    <r>
      <rPr>
        <sz val="12"/>
        <rFont val="宋体"/>
        <family val="0"/>
      </rPr>
      <t>24号）</t>
    </r>
  </si>
  <si>
    <r>
      <t>②省国防科工办（湘财企[2007]59号、永财企</t>
    </r>
    <r>
      <rPr>
        <sz val="12"/>
        <rFont val="宋体"/>
        <family val="0"/>
      </rPr>
      <t>[2007]</t>
    </r>
    <r>
      <rPr>
        <sz val="12"/>
        <rFont val="宋体"/>
        <family val="0"/>
      </rPr>
      <t>27号）</t>
    </r>
  </si>
  <si>
    <r>
      <t>③省冶金行管办（湘财企[2007]62号、永财企</t>
    </r>
    <r>
      <rPr>
        <sz val="12"/>
        <rFont val="宋体"/>
        <family val="0"/>
      </rPr>
      <t>[2007]</t>
    </r>
    <r>
      <rPr>
        <sz val="12"/>
        <rFont val="宋体"/>
        <family val="0"/>
      </rPr>
      <t>26号）</t>
    </r>
  </si>
  <si>
    <r>
      <t>（4）看守所羁押人员给养经费基数下放（</t>
    </r>
    <r>
      <rPr>
        <sz val="12"/>
        <rFont val="宋体"/>
        <family val="0"/>
      </rPr>
      <t>湘财行</t>
    </r>
    <r>
      <rPr>
        <sz val="12"/>
        <rFont val="宋体"/>
        <family val="0"/>
      </rPr>
      <t>[2007]16</t>
    </r>
    <r>
      <rPr>
        <sz val="12"/>
        <rFont val="宋体"/>
        <family val="0"/>
      </rPr>
      <t>号、永财行</t>
    </r>
    <r>
      <rPr>
        <sz val="12"/>
        <rFont val="宋体"/>
        <family val="0"/>
      </rPr>
      <t>[2007]5</t>
    </r>
    <r>
      <rPr>
        <sz val="12"/>
        <rFont val="宋体"/>
        <family val="0"/>
      </rPr>
      <t>号）</t>
    </r>
  </si>
  <si>
    <r>
      <t>（5）铜山岭矿关闭破产后留守机构移交地方管理补助（湘财企</t>
    </r>
    <r>
      <rPr>
        <sz val="12"/>
        <rFont val="宋体"/>
        <family val="0"/>
      </rPr>
      <t>[2008]64</t>
    </r>
    <r>
      <rPr>
        <sz val="12"/>
        <rFont val="宋体"/>
        <family val="0"/>
      </rPr>
      <t>号）</t>
    </r>
  </si>
  <si>
    <r>
      <t>（6）铁路分离办社会职能补助（湘财预</t>
    </r>
    <r>
      <rPr>
        <sz val="12"/>
        <rFont val="宋体"/>
        <family val="0"/>
      </rPr>
      <t>[2008]203</t>
    </r>
    <r>
      <rPr>
        <sz val="12"/>
        <rFont val="宋体"/>
        <family val="0"/>
      </rPr>
      <t>号）</t>
    </r>
  </si>
  <si>
    <r>
      <t>（</t>
    </r>
    <r>
      <rPr>
        <sz val="12"/>
        <rFont val="宋体"/>
        <family val="0"/>
      </rPr>
      <t>7</t>
    </r>
    <r>
      <rPr>
        <sz val="12"/>
        <rFont val="宋体"/>
        <family val="0"/>
      </rPr>
      <t>）省属企业所办中小学机构移交管理过渡期到期后补助（湘财企</t>
    </r>
    <r>
      <rPr>
        <sz val="12"/>
        <rFont val="宋体"/>
        <family val="0"/>
      </rPr>
      <t>[2009]48</t>
    </r>
    <r>
      <rPr>
        <sz val="12"/>
        <rFont val="宋体"/>
        <family val="0"/>
      </rPr>
      <t>号）</t>
    </r>
  </si>
  <si>
    <r>
      <t>2</t>
    </r>
    <r>
      <rPr>
        <sz val="12"/>
        <rFont val="宋体"/>
        <family val="0"/>
      </rPr>
      <t>010年新增</t>
    </r>
  </si>
  <si>
    <r>
      <t>（1）铜山岭有色金属矿子弟学校移交江华县补助（湘财企</t>
    </r>
    <r>
      <rPr>
        <sz val="12"/>
        <rFont val="宋体"/>
        <family val="0"/>
      </rPr>
      <t>[2010]34</t>
    </r>
    <r>
      <rPr>
        <sz val="12"/>
        <rFont val="宋体"/>
        <family val="0"/>
      </rPr>
      <t>号）</t>
    </r>
  </si>
  <si>
    <r>
      <t>（</t>
    </r>
    <r>
      <rPr>
        <sz val="12"/>
        <rFont val="宋体"/>
        <family val="0"/>
      </rPr>
      <t>2</t>
    </r>
    <r>
      <rPr>
        <sz val="12"/>
        <rFont val="宋体"/>
        <family val="0"/>
      </rPr>
      <t>）地方人防指挥信息保障中心经费补助基数（湘财行</t>
    </r>
    <r>
      <rPr>
        <sz val="12"/>
        <rFont val="宋体"/>
        <family val="0"/>
      </rPr>
      <t>[2010]26</t>
    </r>
    <r>
      <rPr>
        <sz val="12"/>
        <rFont val="宋体"/>
        <family val="0"/>
      </rPr>
      <t>号）</t>
    </r>
  </si>
  <si>
    <r>
      <t>2</t>
    </r>
    <r>
      <rPr>
        <sz val="12"/>
        <rFont val="宋体"/>
        <family val="0"/>
      </rPr>
      <t>011年新增</t>
    </r>
  </si>
  <si>
    <r>
      <t>（1）食品药品监督管理局下划（湘财社</t>
    </r>
    <r>
      <rPr>
        <sz val="12"/>
        <rFont val="宋体"/>
        <family val="0"/>
      </rPr>
      <t>[2010]30</t>
    </r>
    <r>
      <rPr>
        <sz val="12"/>
        <rFont val="宋体"/>
        <family val="0"/>
      </rPr>
      <t>号）</t>
    </r>
  </si>
  <si>
    <r>
      <t>（</t>
    </r>
    <r>
      <rPr>
        <sz val="12"/>
        <rFont val="宋体"/>
        <family val="0"/>
      </rPr>
      <t>2</t>
    </r>
    <r>
      <rPr>
        <sz val="12"/>
        <rFont val="宋体"/>
        <family val="0"/>
      </rPr>
      <t>）中南制药机械一厂留守机构移交永州市管理有关经费补助基数划转（湘财企</t>
    </r>
    <r>
      <rPr>
        <sz val="12"/>
        <rFont val="宋体"/>
        <family val="0"/>
      </rPr>
      <t>[2011]56</t>
    </r>
    <r>
      <rPr>
        <sz val="12"/>
        <rFont val="宋体"/>
        <family val="0"/>
      </rPr>
      <t>号）</t>
    </r>
  </si>
  <si>
    <t>9、成品油税费改革转移支付补助收入</t>
  </si>
  <si>
    <t>10、基层公检法司转移支付收入</t>
  </si>
  <si>
    <t>2016年公共安全一般性转移支付（提前安排 湘财预[2015]140号、永财预[2016]2号）</t>
  </si>
  <si>
    <t>a、中央和省级政法转移支付</t>
  </si>
  <si>
    <t>办案</t>
  </si>
  <si>
    <t>装备（同级采购）</t>
  </si>
  <si>
    <t>省编人员经费</t>
  </si>
  <si>
    <t>检察院</t>
  </si>
  <si>
    <t>法院</t>
  </si>
  <si>
    <t>司法</t>
  </si>
  <si>
    <t>b、全省县级公检法公用经费补助</t>
  </si>
  <si>
    <t>2016年度中央和省级政法转移支付资金（湘财预[2016]100号 永财预[2016]49号）</t>
  </si>
  <si>
    <t>2014年省级政法转移支付其他项目资金（湘财预[2014]128号 永财预号）</t>
  </si>
  <si>
    <t>2016年度中央和省级国家司法救助资金（湘财预[2016]106号 永财预[2016]48号）</t>
  </si>
  <si>
    <t>（机密）下达2015-2016年度中央和省级政法转移支付资金预备费（湘财预[2016]134号 永财预[2016]73号）</t>
  </si>
  <si>
    <r>
      <t>2014</t>
    </r>
    <r>
      <rPr>
        <sz val="12"/>
        <rFont val="宋体"/>
        <family val="0"/>
      </rPr>
      <t>年中央及省级化解政法机关基础设施建设债务补助资金（湘财预[2014]169号 永财预71号）</t>
    </r>
  </si>
  <si>
    <r>
      <t>2</t>
    </r>
    <r>
      <rPr>
        <sz val="12"/>
        <rFont val="宋体"/>
        <family val="0"/>
      </rPr>
      <t>013年省级森林公安转移支付（湘财预[2013]162号 永财预[2013]58号）</t>
    </r>
  </si>
  <si>
    <t>11、义务教育等转移支付收入</t>
  </si>
  <si>
    <t>2013年春季学期城市义务教育免学杂费中央和省级补助（湘财预[2013]7号）</t>
  </si>
  <si>
    <t>2016年城市义务教育学校公用经费中央和省级补助（湘财预[2016]2号 永财预[2016]17号）</t>
  </si>
  <si>
    <t>2016年农村义务教育经费保障机制改革中央和省级补助（湘财预[2015]129号 永财预[2016]11号）</t>
  </si>
  <si>
    <t>2016年城乡义务教育经费保障机制改革中央和省级资金（湘财预[2016]78号 永财预[2016]41号）</t>
  </si>
  <si>
    <t>2016年义务教育经费保障机制改革改革综合奖补资金（薄弱学校改造部分）（湘财预[2016]101号 永财预[2016]47号）</t>
  </si>
  <si>
    <t>2016年农村义务教育寄宿制学校运行补助和条件改善计划省级转移支付资金（湘财预[2015]148号 永财预[2016]12号）</t>
  </si>
  <si>
    <t>2016年农村义务教育阶段学校教师特设岗位计划中央资金（提前下达 湘财预[2015]146号）</t>
  </si>
  <si>
    <t>2016年农村义务教育阶段学校教师特设岗位计划中央资金（湘财预[2016]44号）</t>
  </si>
  <si>
    <t>2016年农村义务教育学生营养改善计划省级试点资金（湘财预[2016]28号）</t>
  </si>
  <si>
    <t>2016年农村义务教育学生营养改善计划地方试点中央奖补资金预算（湘财预[2016]40号）</t>
  </si>
  <si>
    <t>2016年贫困地区农村基层教育人才津贴省级补助资金（湘财预[2015]154号）</t>
  </si>
  <si>
    <t>2016年原中小学民办教师和代课教师生活困难补助资金（湘财预[2016]46号 永财预[2016]27号）</t>
  </si>
  <si>
    <t>2016年义务教育经费保障机制改革综合奖补资金（湘财预[2016]176号 结转处理）</t>
  </si>
  <si>
    <t>2015年原中小学民办教师（代课教师）生活困难补助资金（湘财预[2015]63号 永财预36号）基数文件</t>
  </si>
  <si>
    <t>义务教育学校绩效工资补助（湘财预[2010]196号、永财预[2010]22号）基数文件</t>
  </si>
  <si>
    <t>财政教育投入综合奖补资金（湘财预[2013]140号 永财预[2013]41号）</t>
  </si>
  <si>
    <t>12、基本养老保险和低保等转移支付收入</t>
  </si>
  <si>
    <t>（1）军转干部人员经费（原一般公共服务转移支付收入，按2014年度结算数填列）</t>
  </si>
  <si>
    <t>87-99军转干人员经费（湘财行指[2000]18号）</t>
  </si>
  <si>
    <t>2001军转干人员经费（湘财行指[2001]98号）</t>
  </si>
  <si>
    <t>2002军转干人员经费（湘财行指[2002]64号）</t>
  </si>
  <si>
    <t>2003军转干人员经费（湘财行指[2003]68号）</t>
  </si>
  <si>
    <t>2004军转干人员经费（湘财行指[2004]71号）</t>
  </si>
  <si>
    <t>2004年军转干2005年人员经费（湘财行指[2005]117号）</t>
  </si>
  <si>
    <t>2005年军转干06年人员经费（湘财行指[2006]97号）</t>
  </si>
  <si>
    <t>2006年军转干07年人员经费（湘财行指[2007]147号）</t>
  </si>
  <si>
    <t>2007年军转干08年人员经费（湘财行指[2008]122号）</t>
  </si>
  <si>
    <r>
      <t>2008年军转干</t>
    </r>
    <r>
      <rPr>
        <sz val="12"/>
        <rFont val="宋体"/>
        <family val="0"/>
      </rPr>
      <t>09年人员经费（湘财行指</t>
    </r>
    <r>
      <rPr>
        <sz val="12"/>
        <rFont val="宋体"/>
        <family val="0"/>
      </rPr>
      <t>[2009]52</t>
    </r>
    <r>
      <rPr>
        <sz val="12"/>
        <rFont val="宋体"/>
        <family val="0"/>
      </rPr>
      <t>号）</t>
    </r>
  </si>
  <si>
    <t>中央军转干部行政经费（湘财行指［2010］99号）</t>
  </si>
  <si>
    <r>
      <t>20</t>
    </r>
    <r>
      <rPr>
        <sz val="12"/>
        <rFont val="宋体"/>
        <family val="0"/>
      </rPr>
      <t>10</t>
    </r>
    <r>
      <rPr>
        <sz val="12"/>
        <rFont val="宋体"/>
        <family val="0"/>
      </rPr>
      <t>年军转干</t>
    </r>
    <r>
      <rPr>
        <sz val="12"/>
        <rFont val="宋体"/>
        <family val="0"/>
      </rPr>
      <t>2011</t>
    </r>
    <r>
      <rPr>
        <sz val="12"/>
        <rFont val="宋体"/>
        <family val="0"/>
      </rPr>
      <t>年人员经费（湘财预[20</t>
    </r>
    <r>
      <rPr>
        <sz val="12"/>
        <rFont val="宋体"/>
        <family val="0"/>
      </rPr>
      <t>11</t>
    </r>
    <r>
      <rPr>
        <sz val="12"/>
        <rFont val="宋体"/>
        <family val="0"/>
      </rPr>
      <t>]</t>
    </r>
    <r>
      <rPr>
        <sz val="12"/>
        <rFont val="宋体"/>
        <family val="0"/>
      </rPr>
      <t>66</t>
    </r>
    <r>
      <rPr>
        <sz val="12"/>
        <rFont val="宋体"/>
        <family val="0"/>
      </rPr>
      <t>号、永财预</t>
    </r>
    <r>
      <rPr>
        <sz val="12"/>
        <rFont val="宋体"/>
        <family val="0"/>
      </rPr>
      <t>22号</t>
    </r>
    <r>
      <rPr>
        <sz val="12"/>
        <rFont val="宋体"/>
        <family val="0"/>
      </rPr>
      <t>）“</t>
    </r>
    <r>
      <rPr>
        <sz val="12"/>
        <rFont val="宋体"/>
        <family val="0"/>
      </rPr>
      <t>2011006”</t>
    </r>
  </si>
  <si>
    <t>（2）其他基本养老金保险和低保等转移支付收入（原社会保障和就业转移支付）</t>
  </si>
  <si>
    <t>2016年城镇/农村低保补助资金（提前下达 湘财预[2015]133号、永财预[2016]15号）</t>
  </si>
  <si>
    <t>2016年临时救助资金（提前下达 湘财预[2015]133号、永财预[2016]15号）</t>
  </si>
  <si>
    <t>2016年五保供养补助资金（提前下达 湘财预[2015]133号、永财预[2016]15号）</t>
  </si>
  <si>
    <t>2016年抚恤补助资金（提前下达 湘财预[2015]133号、永财预[2016]15号）</t>
  </si>
  <si>
    <t>2016年抚恤补助资金（湘财预[2016]105号、永财预[2016]52号）</t>
  </si>
  <si>
    <t>2016年抚恤经费（湘财预[2016]41号）</t>
  </si>
  <si>
    <t>2016年六十年代精简提标补助资金（提前下达 湘财预[2015]133号、永财预[2016]15号）</t>
  </si>
  <si>
    <t>2016年企业养老保险一般性转移支付资金（湘财预[2015]136号 永财预[2016]13号）</t>
  </si>
  <si>
    <t>2016年企业养老保险一般性转移支付资金（湘财预[2016]47号 永财预[2016]26号）</t>
  </si>
  <si>
    <t>2016年企业养老保险一般性转移支付资金（湘财预[2016]96号 永财预[2016]44号）</t>
  </si>
  <si>
    <t>2016年企业养老保险一般性转移支付资金（湘财预[2016]130号 永财预[2016]63号）</t>
  </si>
  <si>
    <t>2016年企业军转干部解困一般性转移支付资金（湘财预[2015]174号 永财预[2016]6号）</t>
  </si>
  <si>
    <t>2016年城乡居民基本养老保险一般性转移支付资金 （湘财预[2015]137号 永财预[2016]4号）</t>
  </si>
  <si>
    <t>2016年城乡居民基本养老保险省级缴费补助一般性转移支付资金（湘财预[2015]138号 永财预[2016]5号）</t>
  </si>
  <si>
    <t>2016年城乡居民基本养老保险省级缴费补助一般性转移支付资金 （湘财预[2016]75号 永财预[2016]39号）</t>
  </si>
  <si>
    <t>2016年城乡居民基本养老保险中央财政补助资金（湘财预[2016]161号 永财预[2016]号）</t>
  </si>
  <si>
    <t>2016年城乡居民基本养老保险基础养老金提标省级财政补助转移支付资金（湘财预[2016]79号 永财预[2016]40号）</t>
  </si>
  <si>
    <t>2016年未参保集体企业退休人员生活补贴一般性转移支付资金提前下达（湘财预[2015]143号 永财预[2016]7号）</t>
  </si>
  <si>
    <t>2016年广州铁路（集团）公司分离在湘教育卫生机构退休人员养老保险一般性转移支付补助资金（湘财预[2016]118号 永财预[2016]62号）</t>
  </si>
  <si>
    <t>关于下达2016年省级财政社会救助一般性转移支付资金（湘财预[2016]97号 永财预[2016]51号）</t>
  </si>
  <si>
    <t>13、新型农村合作医疗等转移支付收入</t>
  </si>
  <si>
    <t>2016年新型农村合作医疗中央省财政补助资金 （湘财预[2015]135号 永财预[2016]1号）</t>
  </si>
  <si>
    <t>2016年新型农村合作医疗中央财政第二批补助资金（湘财预[2016]52号 永财预[2016]24号）</t>
  </si>
  <si>
    <t>2016年新型农村合作医疗省级财政第二批补助资金（湘财预[2016]113号 永财预[2016]53号）</t>
  </si>
  <si>
    <t>县市区公共卫生与基层医疗卫生事业单位绩效工资转移支付（湘财预[2011]126号）</t>
  </si>
  <si>
    <r>
      <t>2015年老年乡村医生生活困难补助资金（湘财预</t>
    </r>
    <r>
      <rPr>
        <sz val="12"/>
        <rFont val="宋体"/>
        <family val="0"/>
      </rPr>
      <t>[2015]73</t>
    </r>
    <r>
      <rPr>
        <sz val="12"/>
        <rFont val="宋体"/>
        <family val="0"/>
      </rPr>
      <t>号 永财预41号）</t>
    </r>
  </si>
  <si>
    <t>2016年城乡医疗救助资金提前下达（湘财预[2015]133号、永财预[2016]15号）</t>
  </si>
  <si>
    <t>2016年城居基本医保中央财政第二批补助资金（湘财预[2016]45号 永财社函[2016]7号）</t>
  </si>
  <si>
    <t>2016年城居基本医保中央及省级补助提前下达（湘财预[2015]134号 永财社函[2016]1号）</t>
  </si>
  <si>
    <t>2016年城居基本医保省级财政第二批补助资金（湘财预[2016]114号 永财社函[2016]10号）</t>
  </si>
  <si>
    <t>2016年基层医疗卫生机构实施基本药物制度省级财政补助资金（湘财预[2016]123号、永财预[2016]54号）</t>
  </si>
  <si>
    <t>2016年老年乡村医生生活困难补助提标资金（湘财预[2016]58号 永财预[2016]30号）</t>
  </si>
  <si>
    <t>2016年武陵山（罗霄山）片区农村基层卫生人才岗位津贴省级财政补助资金(湘财预〔2016〕116号)</t>
  </si>
  <si>
    <t>2013年基层医疗卫生机构安置未聘用人员等人事制度改革省级补助资金（湘财预[2013]106号、永财预29号）</t>
  </si>
  <si>
    <t>14、农村综合改革转移支付收入</t>
  </si>
  <si>
    <t>2016年村级公益事业建设一事一议财政奖补资金（湘财预[2015]130号、永财预[2015]63号）</t>
  </si>
  <si>
    <t>2016年一事一议财政奖补美丽乡村建设试点奖补资金（湘财预[2016]36号 永财预[2016]20号）</t>
  </si>
  <si>
    <t>2130701 2130707</t>
  </si>
  <si>
    <t>2016年农村综合改革转移支付资金（湘财预[2016]55号 永财预[2016]29号）</t>
  </si>
  <si>
    <t>2015年村级组织运转经费补助（湘财预[2015]141号 永财预59号）</t>
  </si>
  <si>
    <t>2012年村级组织运转保障补助（湘财预[2012]53号）“2130705”</t>
  </si>
  <si>
    <r>
      <t>201</t>
    </r>
    <r>
      <rPr>
        <sz val="12"/>
        <rFont val="宋体"/>
        <family val="0"/>
      </rPr>
      <t>3</t>
    </r>
    <r>
      <rPr>
        <sz val="12"/>
        <rFont val="宋体"/>
        <family val="0"/>
      </rPr>
      <t>年村级组织运转经费补助（湘财预[201</t>
    </r>
    <r>
      <rPr>
        <sz val="12"/>
        <rFont val="宋体"/>
        <family val="0"/>
      </rPr>
      <t>3</t>
    </r>
    <r>
      <rPr>
        <sz val="12"/>
        <rFont val="宋体"/>
        <family val="0"/>
      </rPr>
      <t>]</t>
    </r>
    <r>
      <rPr>
        <sz val="12"/>
        <rFont val="宋体"/>
        <family val="0"/>
      </rPr>
      <t>141</t>
    </r>
    <r>
      <rPr>
        <sz val="12"/>
        <rFont val="宋体"/>
        <family val="0"/>
      </rPr>
      <t>号</t>
    </r>
    <r>
      <rPr>
        <sz val="12"/>
        <rFont val="宋体"/>
        <family val="0"/>
      </rPr>
      <t xml:space="preserve"> 永财预51号</t>
    </r>
    <r>
      <rPr>
        <sz val="12"/>
        <rFont val="宋体"/>
        <family val="0"/>
      </rPr>
      <t>）</t>
    </r>
  </si>
  <si>
    <t>2016年村级组织运转经费补助（湘财预[2016]137号 永财预[2016]65号）</t>
  </si>
  <si>
    <t>2016年村级组织运转绩效奖励资金（湘财预[2016]138号 永财预[2016]66号）</t>
  </si>
  <si>
    <t>下达2016年农村综合改革转移支付资金（湘财预[2016]124号 永财预[2016]56号）</t>
  </si>
  <si>
    <t>2016年中国传统村落保护农村综合改革转移支付资金（湘财预[2016]71号）</t>
  </si>
  <si>
    <t>15、产粮(油)大县奖励资金收入</t>
  </si>
  <si>
    <t>2016年度产油大县奖励资金 （湘财预[2015]90号）</t>
  </si>
  <si>
    <t>2016年度产油大县奖励资金（湘财预[2016]43号）</t>
  </si>
  <si>
    <t>预拨2017年度产油大县奖励资金（湘财预[2016]66号）</t>
  </si>
  <si>
    <t>2016年度产粮大县奖励资金（湘财预[2016]38号 永财预[2016]60号）</t>
  </si>
  <si>
    <t>16、重点生态功能区转移支付收入</t>
  </si>
  <si>
    <t>2016年国家重点生态功能区转移支付（提前下达 湘财预[2015]126号、永财预[2015]65号）</t>
  </si>
  <si>
    <t>2016年重点生态功能区转移支付增量资金（湘财预[2016]157号、永财预[2016]67号）</t>
  </si>
  <si>
    <t>2016年重点生态功能区县域生态环境质量考核奖惩和垃圾收运体系建设财政补助资金</t>
  </si>
  <si>
    <t>17、固定数额补助收入</t>
  </si>
  <si>
    <t>（1）调整工资转移支付补助收入</t>
  </si>
  <si>
    <r>
      <t>C、艰苦边远地区津贴补助资金</t>
    </r>
    <r>
      <rPr>
        <sz val="12"/>
        <rFont val="宋体"/>
        <family val="0"/>
      </rPr>
      <t>(</t>
    </r>
    <r>
      <rPr>
        <sz val="12"/>
        <rFont val="宋体"/>
        <family val="0"/>
      </rPr>
      <t>湘财综</t>
    </r>
    <r>
      <rPr>
        <sz val="12"/>
        <rFont val="宋体"/>
        <family val="0"/>
      </rPr>
      <t>[2014]30</t>
    </r>
    <r>
      <rPr>
        <sz val="12"/>
        <rFont val="宋体"/>
        <family val="0"/>
      </rPr>
      <t>号</t>
    </r>
    <r>
      <rPr>
        <sz val="12"/>
        <rFont val="宋体"/>
        <family val="0"/>
      </rPr>
      <t xml:space="preserve">)  </t>
    </r>
    <r>
      <rPr>
        <sz val="12"/>
        <color indexed="10"/>
        <rFont val="宋体"/>
        <family val="0"/>
      </rPr>
      <t>无文件</t>
    </r>
  </si>
  <si>
    <t>D、下达调整艰苦边远地区津贴标准新增补助资金（湘财综[2016]21号）2015-2016年</t>
  </si>
  <si>
    <t>（2）农村税费改革补助收入</t>
  </si>
  <si>
    <t>A、农村税费改革转移支付补助</t>
  </si>
  <si>
    <r>
      <t xml:space="preserve"> 其中：中小学教师工资转移支付补助（湘财预</t>
    </r>
    <r>
      <rPr>
        <sz val="12"/>
        <rFont val="宋体"/>
        <family val="0"/>
      </rPr>
      <t>[2006]183</t>
    </r>
    <r>
      <rPr>
        <sz val="12"/>
        <rFont val="宋体"/>
        <family val="0"/>
      </rPr>
      <t>号）</t>
    </r>
  </si>
  <si>
    <r>
      <t>B、农业税免征及取消农业特产税补助（湘财预</t>
    </r>
    <r>
      <rPr>
        <sz val="12"/>
        <rFont val="宋体"/>
        <family val="0"/>
      </rPr>
      <t>[2006]182</t>
    </r>
    <r>
      <rPr>
        <sz val="12"/>
        <rFont val="宋体"/>
        <family val="0"/>
      </rPr>
      <t>号）</t>
    </r>
  </si>
  <si>
    <r>
      <t>C、深化国有农场税费改革转移支付补助（湘财预</t>
    </r>
    <r>
      <rPr>
        <sz val="12"/>
        <rFont val="宋体"/>
        <family val="0"/>
      </rPr>
      <t>[2008]200</t>
    </r>
    <r>
      <rPr>
        <sz val="12"/>
        <rFont val="宋体"/>
        <family val="0"/>
      </rPr>
      <t>号）</t>
    </r>
  </si>
  <si>
    <t>（3）工商部门停征两费转移支付收入</t>
  </si>
  <si>
    <t>（4）其他</t>
  </si>
  <si>
    <t>预拨2015年度农村客运和出租车行业油价补贴资金（农村道路客运）（湘财预[2016]110号 永财建指[2016]55号 51号）</t>
  </si>
  <si>
    <t>预拨2015年度农村客运和出租车行业油价补贴资金（农村水路客运）（湘财预[2016]110号 永财建指[2016]55号）</t>
  </si>
  <si>
    <t>预拨2015年度农村客运和出租车行业油价补贴资金（出租车）（湘财预[2016]110号 永财建指[2016]55号 51号）</t>
  </si>
  <si>
    <t>预拨2015年度农村客运和出租车行业油价补贴资金（新能源）（湘财预[2016]110号 永财建指[2016]55号 51号）</t>
  </si>
  <si>
    <t>预拨2015年度农村客运和出租车行业油价补贴资金（客运站）（湘财预[2016]110号 永财建指[2016]55号 51号）</t>
  </si>
  <si>
    <t>预拨2015年度农村客运和出租车行业油价补贴资金（一体化奖补）（湘财预[2016]110号 永财建指[2016]55号）</t>
  </si>
  <si>
    <t>预拨2015年度农村客运和出租车行业油价补贴资金（水路客运调整）（湘财预[2016]110号 永财建指[2016]55号）</t>
  </si>
  <si>
    <t>18、其他一般性转移支付收入</t>
  </si>
  <si>
    <t>（1）激励性转移支付</t>
  </si>
  <si>
    <t>（2）决算补助（只填列省对市县决算补助）</t>
  </si>
  <si>
    <t>（3）两型社会建设财力补助</t>
  </si>
  <si>
    <t>园区公共基础设施建设财政奖补资金（湘财预[2013]44号 永财预62号）</t>
  </si>
  <si>
    <t>2016年省级财政支持工商企业转型造林专项补助资金</t>
  </si>
  <si>
    <t>2016年森林禁伐省级补助资金（湘财预[2016]102号 永财预[2016]55号）</t>
  </si>
  <si>
    <t>乡镇（公社）老放映员生活困难补助资金（湘财预[2016]67号 永财预[2016]32号）</t>
  </si>
  <si>
    <t>2016年孤儿基本生活保障补助资金（湘财预[2016]34号 永财预[2016]21号）</t>
  </si>
  <si>
    <t>社区运转补助资金（湘财预[2014]86号 永财预57号）</t>
  </si>
  <si>
    <t>2016年残疾人两项补贴资金（湘财预[2015]142号 永财预[2016]19号）</t>
  </si>
  <si>
    <t>2016年残疾人两项补贴资金（湘财预[2016]91号 永财预[2016]50号）</t>
  </si>
  <si>
    <t>2015年重度残疾人护理补贴补助资金（湘财预[2015]173号 永财预76号）</t>
  </si>
  <si>
    <t>关于下达2016年村级集体经济发展奖励资金的通知（湘财预[2016]132号 永财预[2016]83号）</t>
  </si>
  <si>
    <t>2016年国有林场改革省级补助资金（湘财预[2016]25号 永财预[2016]22号）</t>
  </si>
  <si>
    <t>2016年生猪调出大县奖励资金（湘财预[2016]172号 永财预[2016]69号）</t>
  </si>
  <si>
    <t>（3）2016年市县财政运行困难补助资金（湘财预[2016]154号）</t>
  </si>
  <si>
    <t>（三）专项转移支付收入</t>
  </si>
  <si>
    <t>1、省对市县专项拨款补助</t>
  </si>
  <si>
    <t>2、市对省直管县市未列入补助基数的转移支付</t>
  </si>
  <si>
    <t>3、没有行政隶属关系的市县之间的转移支付补助</t>
  </si>
  <si>
    <t>2015年度年湖南烟叶复烤有限公司企业所得税市级分成部分永州与郴州结算</t>
  </si>
  <si>
    <t>三、债券转贷收入</t>
  </si>
  <si>
    <t>（一）2016年地方政府新增债券收入（湘财预[2016]42号 永财预[2016]25号）</t>
  </si>
  <si>
    <t>（二）转贷国外债务收入</t>
  </si>
  <si>
    <r>
      <t>（三）第二批新增债券（扶贫）资金（湘财预[</t>
    </r>
    <r>
      <rPr>
        <sz val="12"/>
        <rFont val="宋体"/>
        <family val="0"/>
      </rPr>
      <t>2015]145号、[2015]70号）</t>
    </r>
  </si>
  <si>
    <t>（四）转贷地方一般置换债券资金（湘财预[2015]145号、[2015]70号）</t>
  </si>
  <si>
    <t>四、上年结余</t>
  </si>
  <si>
    <t>五、调入资金</t>
  </si>
  <si>
    <t xml:space="preserve">   1.政府性基金调入</t>
  </si>
  <si>
    <t xml:space="preserve">   2.国有资本经营预算调入</t>
  </si>
  <si>
    <t xml:space="preserve">   3.财政专户管理资金调入</t>
  </si>
  <si>
    <t xml:space="preserve">   4.其他调入</t>
  </si>
  <si>
    <t>合        计</t>
  </si>
  <si>
    <t>一、一般预算支出</t>
  </si>
  <si>
    <t>二、一般预算上解支出合计</t>
  </si>
  <si>
    <t>（一）体制上解支出</t>
  </si>
  <si>
    <t>(1)老体制上解</t>
  </si>
  <si>
    <t>(2)2010年省财政体制改革减免上解</t>
  </si>
  <si>
    <r>
      <t>(</t>
    </r>
    <r>
      <rPr>
        <sz val="12"/>
        <rFont val="宋体"/>
        <family val="0"/>
      </rPr>
      <t>3</t>
    </r>
    <r>
      <rPr>
        <sz val="12"/>
        <rFont val="宋体"/>
        <family val="0"/>
      </rPr>
      <t>)2011年省财政体制改革减免上解</t>
    </r>
  </si>
  <si>
    <t>（二）出口退税专项上解支出</t>
  </si>
  <si>
    <t>出口退税基数</t>
  </si>
  <si>
    <r>
      <t>20</t>
    </r>
    <r>
      <rPr>
        <sz val="12"/>
        <rFont val="宋体"/>
        <family val="0"/>
      </rPr>
      <t>14</t>
    </r>
    <r>
      <rPr>
        <sz val="12"/>
        <rFont val="宋体"/>
        <family val="0"/>
      </rPr>
      <t>年实际退（免）税</t>
    </r>
  </si>
  <si>
    <t>（三）成品油价格和税费改革专项上解支出</t>
  </si>
  <si>
    <t>（四）专项上解支出</t>
  </si>
  <si>
    <t>1、中央借款上解</t>
  </si>
  <si>
    <t>2、向中央做贡献上解</t>
  </si>
  <si>
    <t>3、物资、商业批发营业税上解</t>
  </si>
  <si>
    <t>4、税务经费上解</t>
  </si>
  <si>
    <t>5、农业税价差上解</t>
  </si>
  <si>
    <t>⑴ 老农业税价差上解省</t>
  </si>
  <si>
    <t>⑵ 农业税价差上解（上解市）</t>
  </si>
  <si>
    <t>6、工商部门经费上划</t>
  </si>
  <si>
    <t>7、技术监督部门经费上划</t>
  </si>
  <si>
    <t>⑴ 技术监督上收上解</t>
  </si>
  <si>
    <t>⑵ 技术监督锅特人员经费上划</t>
  </si>
  <si>
    <t>8、安全机关经费上划</t>
  </si>
  <si>
    <t>9、药品监督等部门上划</t>
  </si>
  <si>
    <r>
      <t>1</t>
    </r>
    <r>
      <rPr>
        <sz val="12"/>
        <rFont val="宋体"/>
        <family val="0"/>
      </rPr>
      <t>0、</t>
    </r>
    <r>
      <rPr>
        <sz val="12"/>
        <rFont val="宋体"/>
        <family val="0"/>
      </rPr>
      <t>中波台经费上划</t>
    </r>
  </si>
  <si>
    <r>
      <t>1</t>
    </r>
    <r>
      <rPr>
        <sz val="12"/>
        <rFont val="宋体"/>
        <family val="0"/>
      </rPr>
      <t>1、</t>
    </r>
    <r>
      <rPr>
        <sz val="12"/>
        <rFont val="宋体"/>
        <family val="0"/>
      </rPr>
      <t>乡镇财政建设经费上解（永财农税[2003]20号）</t>
    </r>
  </si>
  <si>
    <r>
      <t>1</t>
    </r>
    <r>
      <rPr>
        <sz val="12"/>
        <rFont val="宋体"/>
        <family val="0"/>
      </rPr>
      <t>2、</t>
    </r>
    <r>
      <rPr>
        <sz val="12"/>
        <rFont val="宋体"/>
        <family val="0"/>
      </rPr>
      <t>中央、省级收入混库扣款</t>
    </r>
  </si>
  <si>
    <t>13、省垫付粮食风险基金和新增粮食财务挂帐贴息上解（经建）待定,省厅数据未下达</t>
  </si>
  <si>
    <t>市核定数</t>
  </si>
  <si>
    <t>a、1998年6月以前财务挂账利息</t>
  </si>
  <si>
    <t>b、包干风险基金配套</t>
  </si>
  <si>
    <t>省核定数</t>
  </si>
  <si>
    <t>差额</t>
  </si>
  <si>
    <t>14、拖欠国债转贷资金本息扣款（经建）待定,省厅数据未下达</t>
  </si>
  <si>
    <t>本息扣款</t>
  </si>
  <si>
    <t>罚息</t>
  </si>
  <si>
    <t>15、拖欠国外政府和国际金融组织贷款项目还本付息扣款（外经）待定,省厅数据未下达</t>
  </si>
  <si>
    <t>2016年国外贷款应还款数</t>
  </si>
  <si>
    <t>16、“两会一部”等政府专项借款未付本息扣款（国库）待定,省厅数据未下达</t>
  </si>
  <si>
    <t>本金</t>
  </si>
  <si>
    <t>利息</t>
  </si>
  <si>
    <t>a.援疆</t>
  </si>
  <si>
    <t>2015年对口支援数</t>
  </si>
  <si>
    <t>b.援藏</t>
  </si>
  <si>
    <t>19、农业综合开发财政有偿资金上解（市农开办）待定,省厅数据未下达</t>
  </si>
  <si>
    <t>省农业综合开发申请预算扣还财政有偿资金金额</t>
  </si>
  <si>
    <t>20、地方教育附加上解10%（湘财综[2008]55号）未拿到国库数。暂按快报数</t>
  </si>
  <si>
    <t>市本级</t>
  </si>
  <si>
    <t>零陵区</t>
  </si>
  <si>
    <t>冷水滩</t>
  </si>
  <si>
    <t>金洞</t>
  </si>
  <si>
    <t>经开区</t>
  </si>
  <si>
    <t>东安县</t>
  </si>
  <si>
    <t>道  县</t>
  </si>
  <si>
    <t>宁远县</t>
  </si>
  <si>
    <t>江永县</t>
  </si>
  <si>
    <t>江华县</t>
  </si>
  <si>
    <t>蓝山县</t>
  </si>
  <si>
    <t>新田县</t>
  </si>
  <si>
    <t>双牌县</t>
  </si>
  <si>
    <t>祁阳县</t>
  </si>
  <si>
    <t>推算2016年地方教育附加</t>
  </si>
  <si>
    <t>2016年教育费附加（国库数）</t>
  </si>
  <si>
    <t>2016年地方教育附加收入（国库数）</t>
  </si>
  <si>
    <t>a.所得税及三小税定额上解</t>
  </si>
  <si>
    <t>b.增值税未完成省核定基数上解</t>
  </si>
  <si>
    <t>c.营业税未完成省核定基数上解</t>
  </si>
  <si>
    <r>
      <t>d.城镇土地使用税未完成省核定</t>
    </r>
    <r>
      <rPr>
        <sz val="12"/>
        <rFont val="宋体"/>
        <family val="0"/>
      </rPr>
      <t>2013</t>
    </r>
    <r>
      <rPr>
        <sz val="12"/>
        <rFont val="宋体"/>
        <family val="0"/>
      </rPr>
      <t>年基数上解</t>
    </r>
  </si>
  <si>
    <t>23、2010年省财政体制改革后市对县市定额补助上解省</t>
  </si>
  <si>
    <t>24、2010年省财政体制改革后县市区结算上解市</t>
  </si>
  <si>
    <t>a、基数部分（湘财预[2010]198号、永财预[2010]36号）</t>
  </si>
  <si>
    <t>⑴ 城市建设税上解（江永、江华、零陵减免）</t>
  </si>
  <si>
    <t>⑵ 教育费附加上解（江永、江华、零陵、祁阳减免）</t>
  </si>
  <si>
    <t>⑶ 统计事业费上解</t>
  </si>
  <si>
    <t>⑷ 援藏资金上解</t>
  </si>
  <si>
    <t>⑸ 市驻京维稳劝返工作组经费上解</t>
  </si>
  <si>
    <t>⑹ 人工增雨经费上解</t>
  </si>
  <si>
    <r>
      <t>⑺ 国家安全人民防线建设工作专项经费（永财预</t>
    </r>
    <r>
      <rPr>
        <sz val="12"/>
        <rFont val="宋体"/>
        <family val="0"/>
      </rPr>
      <t>[2008]29号）</t>
    </r>
  </si>
  <si>
    <t>⑻ 补助祁阳县99年调资转移支付上解</t>
  </si>
  <si>
    <r>
      <t>⑼ 多分配县区</t>
    </r>
    <r>
      <rPr>
        <sz val="12"/>
        <rFont val="宋体"/>
        <family val="0"/>
      </rPr>
      <t>2009年度均衡性转移支付资金扣回</t>
    </r>
  </si>
  <si>
    <r>
      <t xml:space="preserve">⑽ </t>
    </r>
    <r>
      <rPr>
        <sz val="12"/>
        <rFont val="宋体"/>
        <family val="0"/>
      </rPr>
      <t>祁阳县和金洞管理区财政体制调整收支结算（永财预</t>
    </r>
    <r>
      <rPr>
        <sz val="12"/>
        <rFont val="宋体"/>
        <family val="0"/>
      </rPr>
      <t>[2008]37号）</t>
    </r>
  </si>
  <si>
    <r>
      <t>⑾</t>
    </r>
    <r>
      <rPr>
        <sz val="12"/>
        <rFont val="宋体"/>
        <family val="0"/>
      </rPr>
      <t xml:space="preserve"> </t>
    </r>
    <r>
      <rPr>
        <sz val="12"/>
        <rFont val="宋体"/>
        <family val="0"/>
      </rPr>
      <t>零、冷两区广播电视系统上划上解</t>
    </r>
  </si>
  <si>
    <r>
      <t>⑿</t>
    </r>
    <r>
      <rPr>
        <sz val="12"/>
        <rFont val="宋体"/>
        <family val="0"/>
      </rPr>
      <t xml:space="preserve"> </t>
    </r>
    <r>
      <rPr>
        <sz val="12"/>
        <rFont val="宋体"/>
        <family val="0"/>
      </rPr>
      <t>冷水滩区国土局上划上解</t>
    </r>
  </si>
  <si>
    <t>⒀ 零、冷两区军休所上划上解</t>
  </si>
  <si>
    <t>⒁ 永州市一中、四中上划上解</t>
  </si>
  <si>
    <t>⒂ 金洞管理区公安分局上划上解</t>
  </si>
  <si>
    <r>
      <t>⒃ 零陵区、冷水滩区文化执法大队上划上解（永财预</t>
    </r>
    <r>
      <rPr>
        <sz val="12"/>
        <rFont val="宋体"/>
        <family val="0"/>
      </rPr>
      <t>[2013]15</t>
    </r>
    <r>
      <rPr>
        <sz val="12"/>
        <rFont val="宋体"/>
        <family val="0"/>
      </rPr>
      <t>号）</t>
    </r>
  </si>
  <si>
    <r>
      <t>⒄ 永州市特殊学校上划上解（永财预〔</t>
    </r>
    <r>
      <rPr>
        <sz val="12"/>
        <rFont val="宋体"/>
        <family val="0"/>
      </rPr>
      <t>2014</t>
    </r>
    <r>
      <rPr>
        <sz val="12"/>
        <rFont val="宋体"/>
        <family val="0"/>
      </rPr>
      <t>〕</t>
    </r>
    <r>
      <rPr>
        <sz val="12"/>
        <rFont val="宋体"/>
        <family val="0"/>
      </rPr>
      <t>14</t>
    </r>
    <r>
      <rPr>
        <sz val="12"/>
        <rFont val="宋体"/>
        <family val="0"/>
      </rPr>
      <t>号）</t>
    </r>
  </si>
  <si>
    <r>
      <t>⒅ 永州市中心城区城建体制调整上划上解（永财预〔</t>
    </r>
    <r>
      <rPr>
        <sz val="12"/>
        <rFont val="宋体"/>
        <family val="0"/>
      </rPr>
      <t>2014</t>
    </r>
    <r>
      <rPr>
        <sz val="12"/>
        <rFont val="宋体"/>
        <family val="0"/>
      </rPr>
      <t>〕</t>
    </r>
    <r>
      <rPr>
        <sz val="12"/>
        <rFont val="宋体"/>
        <family val="0"/>
      </rPr>
      <t>18</t>
    </r>
    <r>
      <rPr>
        <sz val="12"/>
        <rFont val="宋体"/>
        <family val="0"/>
      </rPr>
      <t>号）</t>
    </r>
  </si>
  <si>
    <r>
      <t xml:space="preserve">⒆ </t>
    </r>
    <r>
      <rPr>
        <sz val="12"/>
        <rFont val="宋体"/>
        <family val="0"/>
      </rPr>
      <t>其他上解</t>
    </r>
  </si>
  <si>
    <t>b、有具体执行期限部分</t>
  </si>
  <si>
    <t>c、一次性事项</t>
  </si>
  <si>
    <t>⑺ 县区上解市本级粮食风险基金</t>
  </si>
  <si>
    <t>25、其他上解省厅支出</t>
  </si>
  <si>
    <t>（一）地方政府债券还本</t>
  </si>
  <si>
    <t>（二）地方向国外借款还本</t>
  </si>
  <si>
    <t>四、调出资金</t>
  </si>
  <si>
    <t>五、安排预算稳定调节基金</t>
  </si>
  <si>
    <t>支 出 合 计</t>
  </si>
  <si>
    <t>年终滚存结余</t>
  </si>
  <si>
    <t>减：结转下年支出</t>
  </si>
  <si>
    <t>净结余</t>
  </si>
  <si>
    <t>政府性基金收支余</t>
  </si>
  <si>
    <t>一、本年基金收入</t>
  </si>
  <si>
    <t>二、上级补助收入</t>
  </si>
  <si>
    <t>1、专项拨款补助</t>
  </si>
  <si>
    <t>2、文化事业费返还（70%）</t>
  </si>
  <si>
    <t>2014年入库数（省级报表）</t>
  </si>
  <si>
    <t>三、上年结余</t>
  </si>
  <si>
    <t>四、债券转贷收入</t>
  </si>
  <si>
    <t>1、置换专项转贷债券收入</t>
  </si>
  <si>
    <t>2、新增专项转贷债券收入</t>
  </si>
  <si>
    <t>1、公共财政预算调入</t>
  </si>
  <si>
    <t>2、财政专户管理资金调入</t>
  </si>
  <si>
    <t>3、其他调入</t>
  </si>
  <si>
    <t>基金收入总计</t>
  </si>
  <si>
    <t>一、基金支出</t>
  </si>
  <si>
    <t>二、基金上解支出</t>
  </si>
  <si>
    <t>1、省直管国有土地出让金分成上解</t>
  </si>
  <si>
    <t>2、农土资金专项上解</t>
  </si>
  <si>
    <t>4、永财建指【2013】60号 仁湾镇胡家岭村土地整理项目资金调整</t>
  </si>
  <si>
    <t>三、债券还本支出</t>
  </si>
  <si>
    <t>基金支出总计</t>
  </si>
  <si>
    <t>基金结余</t>
  </si>
  <si>
    <t>一、省财政补助收入</t>
  </si>
  <si>
    <t>二、市州财政应上解支出</t>
  </si>
  <si>
    <t>1、实拨补助地方款</t>
  </si>
  <si>
    <t>2、实拨中央特设专户拨款</t>
  </si>
  <si>
    <t>3、保障性安居工程拨款</t>
  </si>
  <si>
    <t>4、视同资金调度调数(湘财预[2013]130号湘财预[2014]102号湘财预[2014]130号省归集部分）</t>
  </si>
  <si>
    <t>5、粮食风险基金专户</t>
  </si>
  <si>
    <t>1、预算资金往来</t>
  </si>
  <si>
    <t>2、国债转贷资金往来</t>
  </si>
  <si>
    <t>八、年末预算周转金</t>
  </si>
  <si>
    <r>
      <t xml:space="preserve">营改增体制调整税收返还基数（湘财预[2016]127号 184号 </t>
    </r>
    <r>
      <rPr>
        <sz val="12"/>
        <color indexed="10"/>
        <rFont val="宋体"/>
        <family val="0"/>
      </rPr>
      <t>永财预号 2016年为5-12月返还数</t>
    </r>
    <r>
      <rPr>
        <sz val="12"/>
        <rFont val="宋体"/>
        <family val="0"/>
      </rPr>
      <t>）</t>
    </r>
  </si>
  <si>
    <t>2016年定额补贴数据</t>
  </si>
  <si>
    <t xml:space="preserve">         2016年市县调研经费补助（湘财预[2016] 号）</t>
  </si>
  <si>
    <t>2016年自然灾害生活救助补助资金（湘财预[2016]174号 永财预[2016]72号）</t>
  </si>
  <si>
    <r>
      <t>2015</t>
    </r>
    <r>
      <rPr>
        <sz val="11"/>
        <rFont val="宋体"/>
        <family val="0"/>
      </rPr>
      <t>年度中央及省级化解政法机关基础设施建设债务补助资金（湘财预[2015]176号 永财预 号）</t>
    </r>
  </si>
  <si>
    <r>
      <t>2016年抚恤经费（湘财预[2016]41号）“</t>
    </r>
    <r>
      <rPr>
        <sz val="12"/>
        <rFont val="楷体_GB2312"/>
        <family val="3"/>
      </rPr>
      <t>义务兵家庭优待金”</t>
    </r>
  </si>
  <si>
    <r>
      <t>其中：2016年新型农村合作医疗中央省财政补助资金 （湘财预[2015]135号 永财预[2016]1号）（</t>
    </r>
    <r>
      <rPr>
        <sz val="11"/>
        <color indexed="10"/>
        <rFont val="宋体"/>
        <family val="0"/>
      </rPr>
      <t>归集到省级专户，不计入对市县的转移支付</t>
    </r>
    <r>
      <rPr>
        <sz val="11"/>
        <rFont val="宋体"/>
        <family val="0"/>
      </rPr>
      <t>）</t>
    </r>
  </si>
  <si>
    <r>
      <t>2016年第二批村级公益事业一事一议财政奖补资金</t>
    </r>
    <r>
      <rPr>
        <sz val="11"/>
        <rFont val="宋体"/>
        <family val="0"/>
      </rPr>
      <t>（湘财预[2016]56号、永财预[2016]28号）</t>
    </r>
  </si>
  <si>
    <r>
      <t>A、2016年调资补助（提前下达调整工资转移支付</t>
    </r>
    <r>
      <rPr>
        <sz val="11"/>
        <rFont val="宋体"/>
        <family val="0"/>
      </rPr>
      <t xml:space="preserve"> 湘财预[2015]126号、永财预[2015]65号</t>
    </r>
    <r>
      <rPr>
        <sz val="12"/>
        <rFont val="宋体"/>
        <family val="0"/>
      </rPr>
      <t>）</t>
    </r>
  </si>
  <si>
    <r>
      <t xml:space="preserve">B、2016年奖励工资（提前下达年终一次性奖金  </t>
    </r>
    <r>
      <rPr>
        <sz val="11"/>
        <rFont val="宋体"/>
        <family val="0"/>
      </rPr>
      <t>湘财预[2015]126号、永财预[2015]65号</t>
    </r>
    <r>
      <rPr>
        <sz val="12"/>
        <rFont val="宋体"/>
        <family val="0"/>
      </rPr>
      <t>）</t>
    </r>
  </si>
  <si>
    <t>（2）2016年市县财政管理绩效综合评价奖励资金（湘财预[2016]142号、永财预[2016]59号）</t>
  </si>
  <si>
    <t>六、调入预算稳定调节基金</t>
  </si>
  <si>
    <t>17、2016年市县对口支援上解（暂按8%增加）（《财政部关于“十三五”期间对口支援新疆资金安排问题的通知》（财预〔2015〕148号)</t>
  </si>
  <si>
    <t>18、拖欠地方政府债券发行费和还本付息资金扣缴待定,省厅数据未下达（国库）</t>
  </si>
  <si>
    <t>21、从地方土地收益计提的农田水利建设资金上解（农业科）</t>
  </si>
  <si>
    <t>22、2010年省财政体制改革后市县结算上解省</t>
  </si>
  <si>
    <t>e.未完成2014年5-12月增值税（含营改增）、营业税基数上解</t>
  </si>
  <si>
    <t xml:space="preserve">⑴ </t>
  </si>
  <si>
    <t xml:space="preserve">⑵ </t>
  </si>
  <si>
    <t>⑶ 2016年市城建投公司建设资金交税返还（一次性）</t>
  </si>
  <si>
    <t>⑷</t>
  </si>
  <si>
    <t xml:space="preserve">⑸ </t>
  </si>
  <si>
    <t>⑹</t>
  </si>
  <si>
    <t>a、湘财教〔2017〕1号</t>
  </si>
  <si>
    <t>三、债券还本支出</t>
  </si>
  <si>
    <t>3、地方政府专项债券发行费上解</t>
  </si>
  <si>
    <t>2016年资金结算：</t>
  </si>
  <si>
    <t>三、2016年度已拨地方款</t>
  </si>
  <si>
    <t>四、2016年预抵税收返还</t>
  </si>
  <si>
    <t>五、2016年地方已偿还国债转贷本金</t>
  </si>
  <si>
    <t>六、2015年度上下级往来余额（正数为欠省，负数为省欠）</t>
  </si>
  <si>
    <t>七、结算后2016年末上下次往来款余额（正数为欠省，负数为省欠）</t>
  </si>
  <si>
    <t>编报日期：2017年1月28日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</si>
</sst>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53">
    <font>
      <sz val="12"/>
      <name val="宋体"/>
      <family val="0"/>
    </font>
    <font>
      <sz val="9"/>
      <name val="宋体"/>
      <family val="0"/>
    </font>
    <font>
      <b/>
      <sz val="18"/>
      <name val="宋体"/>
      <family val="0"/>
    </font>
    <font>
      <b/>
      <sz val="12"/>
      <name val="宋体"/>
      <family val="0"/>
    </font>
    <font>
      <b/>
      <sz val="13"/>
      <name val="宋体"/>
      <family val="0"/>
    </font>
    <font>
      <b/>
      <sz val="14"/>
      <name val="宋体"/>
      <family val="0"/>
    </font>
    <font>
      <sz val="12"/>
      <color indexed="10"/>
      <name val="宋体"/>
      <family val="0"/>
    </font>
    <font>
      <sz val="12"/>
      <name val="MS Gothic"/>
      <family val="3"/>
    </font>
    <font>
      <sz val="12"/>
      <name val="Malgun Gothic Semilight"/>
      <family val="2"/>
    </font>
    <font>
      <b/>
      <sz val="14"/>
      <color indexed="10"/>
      <name val="宋体"/>
      <family val="0"/>
    </font>
    <font>
      <sz val="11"/>
      <name val="宋体"/>
      <family val="0"/>
    </font>
    <font>
      <b/>
      <sz val="11"/>
      <name val="宋体"/>
      <family val="0"/>
    </font>
    <font>
      <sz val="10"/>
      <name val="宋体"/>
      <family val="0"/>
    </font>
    <font>
      <sz val="11"/>
      <color indexed="10"/>
      <name val="宋体"/>
      <family val="0"/>
    </font>
    <font>
      <sz val="12"/>
      <name val="楷体_GB2312"/>
      <family val="3"/>
    </font>
    <font>
      <b/>
      <sz val="12"/>
      <name val="仿宋"/>
      <family val="3"/>
    </font>
    <font>
      <sz val="12"/>
      <name val="仿宋"/>
      <family val="3"/>
    </font>
    <font>
      <sz val="13"/>
      <name val="宋体"/>
      <family val="0"/>
    </font>
    <font>
      <b/>
      <sz val="12"/>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51">
    <xf numFmtId="0" fontId="0" fillId="0" borderId="0" xfId="0" applyAlignment="1">
      <alignment vertical="center"/>
    </xf>
    <xf numFmtId="0" fontId="0"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1" fontId="0" fillId="0" borderId="0" xfId="0" applyNumberFormat="1" applyFont="1" applyFill="1" applyAlignment="1" applyProtection="1">
      <alignment vertical="center"/>
      <protection/>
    </xf>
    <xf numFmtId="0" fontId="0" fillId="0" borderId="0" xfId="0" applyFont="1" applyFill="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4" fillId="0" borderId="10" xfId="0" applyFont="1" applyFill="1" applyBorder="1" applyAlignment="1" applyProtection="1">
      <alignment horizontal="left" vertical="center" shrinkToFit="1"/>
      <protection/>
    </xf>
    <xf numFmtId="1"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0" fontId="3" fillId="0" borderId="10" xfId="0" applyFont="1" applyFill="1" applyBorder="1" applyAlignment="1" applyProtection="1">
      <alignment horizontal="left" vertical="center" indent="1" shrinkToFit="1"/>
      <protection/>
    </xf>
    <xf numFmtId="0" fontId="3" fillId="0" borderId="0" xfId="0" applyFont="1" applyFill="1" applyAlignment="1" applyProtection="1">
      <alignment horizontal="center"/>
      <protection/>
    </xf>
    <xf numFmtId="0" fontId="3" fillId="0" borderId="10" xfId="0" applyFont="1" applyFill="1" applyBorder="1" applyAlignment="1" applyProtection="1">
      <alignment horizontal="left" vertical="center" indent="3"/>
      <protection/>
    </xf>
    <xf numFmtId="0" fontId="3" fillId="0" borderId="0" xfId="0" applyFont="1" applyFill="1" applyAlignment="1" applyProtection="1">
      <alignment vertical="center"/>
      <protection/>
    </xf>
    <xf numFmtId="0" fontId="0" fillId="0" borderId="0" xfId="0" applyFont="1" applyFill="1" applyAlignment="1" applyProtection="1">
      <alignment horizontal="center"/>
      <protection/>
    </xf>
    <xf numFmtId="0" fontId="0" fillId="0" borderId="10" xfId="0" applyFill="1" applyBorder="1" applyAlignment="1" applyProtection="1">
      <alignment horizontal="left" vertical="center" indent="4"/>
      <protection/>
    </xf>
    <xf numFmtId="0" fontId="0" fillId="0" borderId="1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3" fillId="0" borderId="10" xfId="0" applyNumberFormat="1" applyFont="1" applyFill="1" applyBorder="1" applyAlignment="1" applyProtection="1">
      <alignment vertical="center"/>
      <protection/>
    </xf>
    <xf numFmtId="0" fontId="0" fillId="0" borderId="10" xfId="0" applyFont="1" applyFill="1" applyBorder="1" applyAlignment="1" applyProtection="1">
      <alignment horizontal="left" vertical="center" indent="4"/>
      <protection/>
    </xf>
    <xf numFmtId="0" fontId="0" fillId="0" borderId="10" xfId="0" applyNumberFormat="1" applyFont="1" applyFill="1" applyBorder="1" applyAlignment="1" applyProtection="1">
      <alignment vertical="center"/>
      <protection/>
    </xf>
    <xf numFmtId="0" fontId="0" fillId="0" borderId="10" xfId="0" applyFill="1" applyBorder="1" applyAlignment="1" applyProtection="1">
      <alignment horizontal="left" vertical="center" indent="5"/>
      <protection/>
    </xf>
    <xf numFmtId="0" fontId="5" fillId="0" borderId="0" xfId="0" applyFont="1" applyFill="1" applyAlignment="1" applyProtection="1">
      <alignment horizontal="center"/>
      <protection/>
    </xf>
    <xf numFmtId="0" fontId="0" fillId="0" borderId="10" xfId="0" applyFill="1" applyBorder="1" applyAlignment="1" applyProtection="1">
      <alignment horizontal="left" vertical="center" wrapText="1" indent="5"/>
      <protection/>
    </xf>
    <xf numFmtId="0" fontId="3" fillId="0" borderId="10" xfId="0" applyFont="1" applyFill="1" applyBorder="1" applyAlignment="1" applyProtection="1">
      <alignment horizontal="left" vertical="center" indent="1"/>
      <protection/>
    </xf>
    <xf numFmtId="0" fontId="3" fillId="0" borderId="10" xfId="0" applyFont="1" applyFill="1" applyBorder="1" applyAlignment="1" applyProtection="1">
      <alignment horizontal="left" vertical="center" indent="2"/>
      <protection/>
    </xf>
    <xf numFmtId="0" fontId="0" fillId="0" borderId="10" xfId="0" applyFill="1" applyBorder="1" applyAlignment="1" applyProtection="1">
      <alignment horizontal="left" vertical="center" indent="3"/>
      <protection/>
    </xf>
    <xf numFmtId="0" fontId="0" fillId="0" borderId="10" xfId="0" applyFont="1" applyFill="1" applyBorder="1" applyAlignment="1" applyProtection="1">
      <alignment horizontal="left" vertical="center" indent="3"/>
      <protection/>
    </xf>
    <xf numFmtId="0" fontId="0" fillId="0" borderId="10" xfId="0" applyFont="1" applyFill="1" applyBorder="1" applyAlignment="1" applyProtection="1">
      <alignment horizontal="left" vertical="center" wrapText="1" indent="3"/>
      <protection/>
    </xf>
    <xf numFmtId="0" fontId="0" fillId="0" borderId="10" xfId="0" applyFont="1" applyFill="1" applyBorder="1" applyAlignment="1" applyProtection="1">
      <alignment horizontal="left" vertical="center" wrapText="1" indent="4"/>
      <protection/>
    </xf>
    <xf numFmtId="0" fontId="0" fillId="0" borderId="10" xfId="0" applyFont="1" applyFill="1" applyBorder="1" applyAlignment="1" applyProtection="1">
      <alignment horizontal="left" vertical="center" indent="5"/>
      <protection/>
    </xf>
    <xf numFmtId="0" fontId="0" fillId="0" borderId="10" xfId="0" applyFont="1" applyFill="1" applyBorder="1" applyAlignment="1" applyProtection="1">
      <alignment horizontal="left" vertical="center" wrapText="1" indent="5"/>
      <protection/>
    </xf>
    <xf numFmtId="0" fontId="0" fillId="0" borderId="0" xfId="0" applyFont="1" applyFill="1" applyAlignment="1" applyProtection="1">
      <alignment horizontal="left" indent="1"/>
      <protection/>
    </xf>
    <xf numFmtId="0" fontId="0" fillId="0" borderId="10" xfId="0" applyFill="1" applyBorder="1" applyAlignment="1" applyProtection="1">
      <alignment horizontal="left" vertical="center" wrapText="1" indent="3"/>
      <protection/>
    </xf>
    <xf numFmtId="0" fontId="3" fillId="0" borderId="10" xfId="0" applyFont="1" applyFill="1" applyBorder="1" applyAlignment="1" applyProtection="1">
      <alignment horizontal="left" vertical="center" indent="4"/>
      <protection/>
    </xf>
    <xf numFmtId="0" fontId="0" fillId="0" borderId="10" xfId="0" applyFont="1" applyFill="1" applyBorder="1" applyAlignment="1" applyProtection="1">
      <alignment horizontal="left" vertical="center" indent="6"/>
      <protection/>
    </xf>
    <xf numFmtId="0" fontId="0" fillId="0" borderId="10" xfId="0" applyFont="1" applyFill="1" applyBorder="1" applyAlignment="1" applyProtection="1">
      <alignment horizontal="left" vertical="center" indent="7"/>
      <protection/>
    </xf>
    <xf numFmtId="0" fontId="7" fillId="0" borderId="10" xfId="0" applyFont="1" applyFill="1" applyBorder="1" applyAlignment="1" applyProtection="1">
      <alignment horizontal="left" vertical="center" indent="6"/>
      <protection/>
    </xf>
    <xf numFmtId="0" fontId="8" fillId="0" borderId="10" xfId="0" applyFont="1" applyFill="1" applyBorder="1" applyAlignment="1" applyProtection="1">
      <alignment horizontal="left" vertical="center" indent="6"/>
      <protection/>
    </xf>
    <xf numFmtId="0" fontId="3" fillId="0" borderId="10" xfId="0" applyFont="1" applyFill="1" applyBorder="1" applyAlignment="1" applyProtection="1">
      <alignment horizontal="left" vertical="center" indent="6"/>
      <protection/>
    </xf>
    <xf numFmtId="1" fontId="0" fillId="0" borderId="0" xfId="0" applyNumberFormat="1" applyFont="1" applyFill="1" applyBorder="1" applyAlignment="1" applyProtection="1">
      <alignment vertical="center"/>
      <protection/>
    </xf>
    <xf numFmtId="0" fontId="6" fillId="0" borderId="10" xfId="0" applyFont="1" applyFill="1" applyBorder="1" applyAlignment="1" applyProtection="1">
      <alignment horizontal="left" vertical="center" indent="3"/>
      <protection/>
    </xf>
    <xf numFmtId="0" fontId="0" fillId="0" borderId="10" xfId="0" applyFill="1" applyBorder="1" applyAlignment="1" applyProtection="1">
      <alignment horizontal="left" vertical="center" wrapText="1" indent="4"/>
      <protection/>
    </xf>
    <xf numFmtId="0" fontId="0" fillId="0" borderId="10" xfId="0" applyFont="1" applyFill="1" applyBorder="1" applyAlignment="1" applyProtection="1">
      <alignment vertical="center"/>
      <protection/>
    </xf>
    <xf numFmtId="1" fontId="0" fillId="0" borderId="10" xfId="0" applyNumberFormat="1" applyFont="1" applyFill="1" applyBorder="1" applyAlignment="1" applyProtection="1">
      <alignment horizontal="right" vertical="center"/>
      <protection/>
    </xf>
    <xf numFmtId="0" fontId="0" fillId="0" borderId="0" xfId="0" applyFont="1" applyFill="1" applyAlignment="1" applyProtection="1">
      <alignment horizontal="center" wrapText="1"/>
      <protection/>
    </xf>
    <xf numFmtId="0" fontId="0" fillId="0" borderId="10" xfId="0" applyNumberFormat="1" applyFont="1" applyFill="1" applyBorder="1" applyAlignment="1" applyProtection="1">
      <alignment vertical="center" wrapText="1"/>
      <protection/>
    </xf>
    <xf numFmtId="0" fontId="0" fillId="0" borderId="0" xfId="0" applyFont="1" applyFill="1" applyAlignment="1" applyProtection="1">
      <alignment wrapText="1"/>
      <protection/>
    </xf>
    <xf numFmtId="0" fontId="9"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10" xfId="0" applyFont="1" applyFill="1" applyBorder="1" applyAlignment="1" applyProtection="1">
      <alignment horizontal="left" vertical="center" indent="5"/>
      <protection/>
    </xf>
    <xf numFmtId="0" fontId="6" fillId="0" borderId="10" xfId="0" applyNumberFormat="1"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horizontal="center"/>
      <protection/>
    </xf>
    <xf numFmtId="0" fontId="0" fillId="0" borderId="10" xfId="0" applyFont="1" applyFill="1" applyBorder="1" applyAlignment="1" applyProtection="1">
      <alignment horizontal="left" vertical="center" indent="5"/>
      <protection/>
    </xf>
    <xf numFmtId="0" fontId="0" fillId="0" borderId="1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11" fillId="0" borderId="1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wrapText="1" indent="3"/>
      <protection/>
    </xf>
    <xf numFmtId="0" fontId="12" fillId="0" borderId="10" xfId="0" applyFont="1" applyFill="1" applyBorder="1" applyAlignment="1" applyProtection="1">
      <alignment horizontal="left" vertical="center" wrapText="1" indent="3"/>
      <protection/>
    </xf>
    <xf numFmtId="0" fontId="13" fillId="0" borderId="10" xfId="0" applyFont="1" applyFill="1" applyBorder="1" applyAlignment="1" applyProtection="1">
      <alignment horizontal="left" vertical="center" wrapText="1" indent="3"/>
      <protection/>
    </xf>
    <xf numFmtId="0" fontId="6" fillId="0" borderId="10" xfId="0" applyFont="1" applyFill="1" applyBorder="1" applyAlignment="1" applyProtection="1">
      <alignment horizontal="left" vertical="center" wrapText="1" indent="3"/>
      <protection/>
    </xf>
    <xf numFmtId="0" fontId="10" fillId="0" borderId="10" xfId="0" applyFont="1" applyFill="1" applyBorder="1" applyAlignment="1" applyProtection="1">
      <alignment vertical="center" wrapText="1"/>
      <protection/>
    </xf>
    <xf numFmtId="0" fontId="0" fillId="0" borderId="10" xfId="0" applyFill="1" applyBorder="1" applyAlignment="1" applyProtection="1">
      <alignment horizontal="left" vertical="center" wrapText="1" indent="3" shrinkToFit="1"/>
      <protection/>
    </xf>
    <xf numFmtId="0" fontId="0" fillId="0" borderId="10" xfId="0" applyFont="1" applyFill="1" applyBorder="1" applyAlignment="1" applyProtection="1">
      <alignment horizontal="left" vertical="center" wrapText="1" indent="3" shrinkToFit="1"/>
      <protection/>
    </xf>
    <xf numFmtId="0" fontId="10" fillId="0" borderId="10" xfId="0" applyFont="1" applyFill="1" applyBorder="1" applyAlignment="1" applyProtection="1">
      <alignment horizontal="left" vertical="center" indent="3"/>
      <protection/>
    </xf>
    <xf numFmtId="0" fontId="5" fillId="0" borderId="0" xfId="0" applyFont="1" applyFill="1" applyAlignment="1" applyProtection="1">
      <alignment horizontal="center" wrapText="1"/>
      <protection/>
    </xf>
    <xf numFmtId="0" fontId="15" fillId="0" borderId="0" xfId="0" applyFont="1" applyFill="1" applyAlignment="1" applyProtection="1">
      <alignment horizontal="center"/>
      <protection/>
    </xf>
    <xf numFmtId="0" fontId="15" fillId="0" borderId="10" xfId="0" applyFont="1" applyFill="1" applyBorder="1" applyAlignment="1" applyProtection="1">
      <alignment horizontal="left" vertical="center" indent="2"/>
      <protection/>
    </xf>
    <xf numFmtId="0" fontId="15" fillId="0" borderId="10" xfId="0" applyNumberFormat="1" applyFont="1" applyFill="1" applyBorder="1" applyAlignment="1" applyProtection="1">
      <alignment horizontal="right" vertical="center"/>
      <protection/>
    </xf>
    <xf numFmtId="0" fontId="15"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5" fillId="0" borderId="10" xfId="0" applyFont="1" applyFill="1" applyBorder="1" applyAlignment="1" applyProtection="1">
      <alignment horizontal="left" vertical="center" wrapText="1" indent="2"/>
      <protection/>
    </xf>
    <xf numFmtId="0" fontId="16" fillId="0" borderId="10" xfId="0"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vertical="center" indent="2"/>
      <protection/>
    </xf>
    <xf numFmtId="0" fontId="0" fillId="0" borderId="10" xfId="0" applyFill="1" applyBorder="1" applyAlignment="1" applyProtection="1">
      <alignment horizontal="left" vertical="center" indent="1"/>
      <protection/>
    </xf>
    <xf numFmtId="0" fontId="0" fillId="0" borderId="10" xfId="0" applyFont="1" applyFill="1" applyBorder="1" applyAlignment="1" applyProtection="1">
      <alignment horizontal="left" vertical="center" indent="1"/>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4" fillId="33" borderId="10" xfId="0" applyFont="1" applyFill="1" applyBorder="1" applyAlignment="1" applyProtection="1">
      <alignment horizontal="left" vertical="center" shrinkToFit="1"/>
      <protection/>
    </xf>
    <xf numFmtId="0" fontId="4" fillId="0" borderId="10" xfId="0" applyFont="1" applyFill="1" applyBorder="1" applyAlignment="1" applyProtection="1">
      <alignment horizontal="center" vertical="center" shrinkToFit="1"/>
      <protection/>
    </xf>
    <xf numFmtId="0" fontId="3" fillId="0" borderId="10" xfId="0" applyFont="1" applyFill="1" applyBorder="1" applyAlignment="1" applyProtection="1">
      <alignment horizontal="left" vertical="center"/>
      <protection/>
    </xf>
    <xf numFmtId="2" fontId="0" fillId="0" borderId="10" xfId="0" applyNumberFormat="1" applyFont="1" applyFill="1" applyBorder="1" applyAlignment="1" applyProtection="1">
      <alignment horizontal="right" vertical="center"/>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left" vertical="center" wrapText="1" indent="2"/>
      <protection/>
    </xf>
    <xf numFmtId="1" fontId="0" fillId="0" borderId="10" xfId="0" applyNumberFormat="1" applyFont="1" applyFill="1" applyBorder="1" applyAlignment="1" applyProtection="1">
      <alignment vertical="center"/>
      <protection/>
    </xf>
    <xf numFmtId="0" fontId="0" fillId="34" borderId="0" xfId="0" applyFont="1" applyFill="1" applyAlignment="1" applyProtection="1">
      <alignment horizontal="center"/>
      <protection/>
    </xf>
    <xf numFmtId="0" fontId="0" fillId="34" borderId="10" xfId="0" applyFont="1" applyFill="1" applyBorder="1" applyAlignment="1" applyProtection="1">
      <alignment horizontal="left" vertical="center" indent="2"/>
      <protection/>
    </xf>
    <xf numFmtId="1" fontId="0" fillId="34" borderId="10" xfId="0" applyNumberFormat="1" applyFont="1" applyFill="1" applyBorder="1" applyAlignment="1" applyProtection="1">
      <alignment vertical="center"/>
      <protection/>
    </xf>
    <xf numFmtId="0" fontId="0" fillId="34" borderId="0" xfId="0" applyFont="1" applyFill="1" applyAlignment="1" applyProtection="1">
      <alignment vertical="center"/>
      <protection/>
    </xf>
    <xf numFmtId="1" fontId="6" fillId="0" borderId="10" xfId="0" applyNumberFormat="1" applyFont="1" applyFill="1" applyBorder="1" applyAlignment="1" applyProtection="1">
      <alignment vertical="center"/>
      <protection/>
    </xf>
    <xf numFmtId="0" fontId="6" fillId="0" borderId="10" xfId="0" applyFont="1" applyFill="1" applyBorder="1" applyAlignment="1" applyProtection="1">
      <alignment horizontal="left" vertical="center" indent="4"/>
      <protection/>
    </xf>
    <xf numFmtId="2" fontId="6" fillId="0" borderId="10" xfId="0" applyNumberFormat="1" applyFont="1" applyFill="1" applyBorder="1" applyAlignment="1" applyProtection="1">
      <alignment vertic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left" vertical="center" indent="2"/>
      <protection/>
    </xf>
    <xf numFmtId="1" fontId="0" fillId="33" borderId="10" xfId="0" applyNumberFormat="1"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0" xfId="0" applyFont="1" applyFill="1" applyBorder="1" applyAlignment="1" applyProtection="1">
      <alignment horizontal="left" vertical="center" indent="3"/>
      <protection/>
    </xf>
    <xf numFmtId="2" fontId="0" fillId="33" borderId="10" xfId="0" applyNumberFormat="1" applyFont="1" applyFill="1" applyBorder="1" applyAlignment="1" applyProtection="1">
      <alignment vertical="center"/>
      <protection/>
    </xf>
    <xf numFmtId="0" fontId="0" fillId="0" borderId="10" xfId="0" applyFont="1" applyFill="1" applyBorder="1" applyAlignment="1" applyProtection="1">
      <alignment horizontal="left" vertical="center" indent="2"/>
      <protection/>
    </xf>
    <xf numFmtId="1" fontId="0" fillId="0" borderId="10" xfId="0" applyNumberFormat="1" applyFont="1" applyFill="1" applyBorder="1" applyAlignment="1" applyProtection="1">
      <alignment vertical="center"/>
      <protection/>
    </xf>
    <xf numFmtId="0" fontId="0" fillId="0" borderId="10" xfId="0" applyFont="1" applyFill="1" applyBorder="1" applyAlignment="1" applyProtection="1">
      <alignment horizontal="left" vertical="center" indent="3"/>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left" vertical="center" indent="4"/>
      <protection/>
    </xf>
    <xf numFmtId="0" fontId="6" fillId="33" borderId="0" xfId="0" applyFont="1" applyFill="1" applyAlignment="1" applyProtection="1">
      <alignment horizontal="center"/>
      <protection/>
    </xf>
    <xf numFmtId="0" fontId="6" fillId="33" borderId="10" xfId="0" applyFont="1" applyFill="1" applyBorder="1" applyAlignment="1" applyProtection="1">
      <alignment horizontal="left" vertical="center" indent="2"/>
      <protection/>
    </xf>
    <xf numFmtId="1" fontId="6" fillId="33" borderId="10" xfId="0" applyNumberFormat="1" applyFont="1" applyFill="1" applyBorder="1" applyAlignment="1" applyProtection="1">
      <alignment vertical="center"/>
      <protection/>
    </xf>
    <xf numFmtId="0" fontId="6" fillId="33" borderId="0" xfId="0" applyFont="1" applyFill="1" applyAlignment="1" applyProtection="1">
      <alignment vertical="center"/>
      <protection/>
    </xf>
    <xf numFmtId="0" fontId="6" fillId="33" borderId="10" xfId="0" applyFont="1" applyFill="1" applyBorder="1" applyAlignment="1" applyProtection="1">
      <alignment horizontal="left" vertical="center" indent="3"/>
      <protection/>
    </xf>
    <xf numFmtId="0" fontId="6" fillId="33" borderId="10" xfId="0" applyFont="1" applyFill="1" applyBorder="1" applyAlignment="1" applyProtection="1">
      <alignment horizontal="left" vertical="center" indent="4"/>
      <protection/>
    </xf>
    <xf numFmtId="177"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horizontal="left" vertical="center" indent="4"/>
      <protection/>
    </xf>
    <xf numFmtId="0" fontId="0" fillId="33" borderId="10" xfId="0" applyFont="1" applyFill="1" applyBorder="1" applyAlignment="1" applyProtection="1">
      <alignment vertical="center"/>
      <protection/>
    </xf>
    <xf numFmtId="0" fontId="0" fillId="0" borderId="10" xfId="0" applyFill="1" applyBorder="1" applyAlignment="1" applyProtection="1">
      <alignment horizontal="left" vertical="center" indent="2"/>
      <protection/>
    </xf>
    <xf numFmtId="0" fontId="0" fillId="34" borderId="0" xfId="0" applyFont="1" applyFill="1" applyAlignment="1" applyProtection="1">
      <alignment horizontal="center"/>
      <protection/>
    </xf>
    <xf numFmtId="0" fontId="0" fillId="34" borderId="10" xfId="0" applyFill="1" applyBorder="1" applyAlignment="1" applyProtection="1">
      <alignment horizontal="left" vertical="center" indent="3"/>
      <protection/>
    </xf>
    <xf numFmtId="1" fontId="0" fillId="34" borderId="10" xfId="0" applyNumberFormat="1" applyFont="1" applyFill="1" applyBorder="1" applyAlignment="1" applyProtection="1">
      <alignment vertical="center"/>
      <protection/>
    </xf>
    <xf numFmtId="0" fontId="0" fillId="34" borderId="0" xfId="0" applyFont="1" applyFill="1" applyAlignment="1" applyProtection="1">
      <alignment vertical="center"/>
      <protection/>
    </xf>
    <xf numFmtId="0" fontId="0" fillId="33" borderId="10" xfId="0" applyFont="1" applyFill="1" applyBorder="1" applyAlignment="1" applyProtection="1">
      <alignment horizontal="left" vertical="center" wrapText="1" indent="4"/>
      <protection/>
    </xf>
    <xf numFmtId="0" fontId="0" fillId="33" borderId="10" xfId="0" applyFont="1" applyFill="1" applyBorder="1" applyAlignment="1" applyProtection="1">
      <alignment horizontal="left" vertical="center" indent="5"/>
      <protection/>
    </xf>
    <xf numFmtId="0" fontId="0" fillId="33" borderId="10" xfId="0" applyFont="1" applyFill="1" applyBorder="1" applyAlignment="1" applyProtection="1">
      <alignment horizontal="left" vertical="center" wrapText="1" indent="5"/>
      <protection/>
    </xf>
    <xf numFmtId="0" fontId="0" fillId="33" borderId="0" xfId="0" applyFont="1" applyFill="1" applyAlignment="1" applyProtection="1">
      <alignment horizontal="center" wrapText="1"/>
      <protection/>
    </xf>
    <xf numFmtId="1" fontId="0" fillId="33" borderId="10" xfId="0" applyNumberFormat="1" applyFont="1" applyFill="1" applyBorder="1" applyAlignment="1" applyProtection="1">
      <alignment vertical="center" wrapText="1"/>
      <protection/>
    </xf>
    <xf numFmtId="0" fontId="0" fillId="33" borderId="0" xfId="0" applyFont="1" applyFill="1" applyAlignment="1" applyProtection="1">
      <alignment wrapText="1"/>
      <protection/>
    </xf>
    <xf numFmtId="0" fontId="0" fillId="33" borderId="10" xfId="0" applyNumberFormat="1" applyFont="1" applyFill="1" applyBorder="1" applyAlignment="1" applyProtection="1">
      <alignment vertical="center"/>
      <protection/>
    </xf>
    <xf numFmtId="0" fontId="0" fillId="33" borderId="10" xfId="0" applyFill="1" applyBorder="1" applyAlignment="1" applyProtection="1">
      <alignment horizontal="left" vertical="center" indent="2"/>
      <protection/>
    </xf>
    <xf numFmtId="1" fontId="0" fillId="33" borderId="10" xfId="0" applyNumberFormat="1" applyFont="1" applyFill="1" applyBorder="1" applyAlignment="1" applyProtection="1">
      <alignment vertical="center"/>
      <protection/>
    </xf>
    <xf numFmtId="0" fontId="0" fillId="33" borderId="10" xfId="0" applyFill="1" applyBorder="1" applyAlignment="1" applyProtection="1">
      <alignment horizontal="left" vertical="center" indent="4"/>
      <protection/>
    </xf>
    <xf numFmtId="0" fontId="0" fillId="0" borderId="10" xfId="0" applyFont="1" applyFill="1" applyBorder="1" applyAlignment="1" applyProtection="1">
      <alignment horizontal="left" vertical="center" indent="1"/>
      <protection/>
    </xf>
    <xf numFmtId="0" fontId="4" fillId="0" borderId="10" xfId="0" applyFont="1" applyFill="1" applyBorder="1" applyAlignment="1" applyProtection="1">
      <alignment horizontal="left" vertical="center" indent="1" shrinkToFit="1"/>
      <protection/>
    </xf>
    <xf numFmtId="1" fontId="10" fillId="0" borderId="10" xfId="0" applyNumberFormat="1"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left" vertical="center" indent="1" shrinkToFit="1"/>
      <protection/>
    </xf>
    <xf numFmtId="0" fontId="3" fillId="0" borderId="1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1" fontId="0"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protection/>
    </xf>
    <xf numFmtId="0" fontId="18" fillId="0" borderId="0" xfId="0" applyFont="1" applyFill="1" applyBorder="1" applyAlignment="1" applyProtection="1">
      <alignment horizontal="left" vertical="center" indent="1"/>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indent="1"/>
      <protection/>
    </xf>
    <xf numFmtId="0" fontId="0" fillId="0" borderId="0" xfId="0" applyFont="1" applyFill="1" applyAlignment="1" applyProtection="1">
      <alignment horizontal="left"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_2015年市与县区财政决算结算事项计算表(11.6)"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ill>
        <patternFill patternType="solid">
          <fgColor indexed="65"/>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T574"/>
  <sheetViews>
    <sheetView tabSelected="1" zoomScalePageLayoutView="0" workbookViewId="0" topLeftCell="A1">
      <selection activeCell="C28" sqref="C28"/>
    </sheetView>
  </sheetViews>
  <sheetFormatPr defaultColWidth="9.00390625" defaultRowHeight="14.25" outlineLevelRow="4" outlineLevelCol="1"/>
  <cols>
    <col min="1" max="1" width="4.625" style="15" customWidth="1"/>
    <col min="2" max="2" width="9.25390625" style="15" customWidth="1"/>
    <col min="3" max="3" width="105.125" style="18" customWidth="1"/>
    <col min="4" max="4" width="13.50390625" style="18" customWidth="1" outlineLevel="1"/>
    <col min="5" max="16384" width="9.00390625" style="18" customWidth="1"/>
  </cols>
  <sheetData>
    <row r="1" spans="3:4" s="1" customFormat="1" ht="30.75" customHeight="1">
      <c r="C1" s="2" t="s">
        <v>0</v>
      </c>
      <c r="D1" s="3" t="e">
        <f>D69+#REF!</f>
        <v>#REF!</v>
      </c>
    </row>
    <row r="2" s="1" customFormat="1" ht="18" customHeight="1">
      <c r="C2" s="150" t="s">
        <v>536</v>
      </c>
    </row>
    <row r="3" spans="2:4" s="1" customFormat="1" ht="37.5" customHeight="1">
      <c r="B3" s="4" t="s">
        <v>1</v>
      </c>
      <c r="C3" s="5" t="s">
        <v>2</v>
      </c>
      <c r="D3" s="5" t="s">
        <v>3</v>
      </c>
    </row>
    <row r="4" spans="3:4" s="6" customFormat="1" ht="21.75" customHeight="1">
      <c r="C4" s="7" t="s">
        <v>4</v>
      </c>
      <c r="D4" s="8">
        <v>4241</v>
      </c>
    </row>
    <row r="5" spans="1:4" s="10" customFormat="1" ht="21.75" customHeight="1">
      <c r="A5" s="6"/>
      <c r="B5" s="6"/>
      <c r="C5" s="7" t="s">
        <v>5</v>
      </c>
      <c r="D5" s="9">
        <f>SUM(D6,D27,D401)</f>
        <v>15932</v>
      </c>
    </row>
    <row r="6" spans="1:4" s="10" customFormat="1" ht="21.75" customHeight="1">
      <c r="A6" s="6"/>
      <c r="B6" s="6"/>
      <c r="C6" s="11" t="s">
        <v>6</v>
      </c>
      <c r="D6" s="9">
        <f>SUM(D7,D10,D14,D23)</f>
        <v>218</v>
      </c>
    </row>
    <row r="7" spans="1:4" s="14" customFormat="1" ht="21.75" customHeight="1">
      <c r="A7" s="12"/>
      <c r="B7" s="12"/>
      <c r="C7" s="13" t="s">
        <v>7</v>
      </c>
      <c r="D7" s="9">
        <f>D8+D9</f>
        <v>3</v>
      </c>
    </row>
    <row r="8" spans="3:4" ht="21.75" customHeight="1" outlineLevel="1">
      <c r="C8" s="16" t="s">
        <v>8</v>
      </c>
      <c r="D8" s="17">
        <v>3</v>
      </c>
    </row>
    <row r="9" spans="3:4" ht="21.75" customHeight="1" outlineLevel="1">
      <c r="C9" s="16" t="s">
        <v>9</v>
      </c>
      <c r="D9" s="17"/>
    </row>
    <row r="10" spans="1:4" s="14" customFormat="1" ht="21.75" customHeight="1" collapsed="1">
      <c r="A10" s="12"/>
      <c r="B10" s="12"/>
      <c r="C10" s="13" t="s">
        <v>10</v>
      </c>
      <c r="D10" s="19">
        <v>5</v>
      </c>
    </row>
    <row r="11" spans="3:4" ht="21.75" customHeight="1" hidden="1" outlineLevel="1">
      <c r="C11" s="20" t="s">
        <v>11</v>
      </c>
      <c r="D11" s="21">
        <v>5</v>
      </c>
    </row>
    <row r="12" spans="3:4" ht="21.75" customHeight="1" hidden="1" outlineLevel="1">
      <c r="C12" s="20" t="s">
        <v>12</v>
      </c>
      <c r="D12" s="21"/>
    </row>
    <row r="13" spans="3:4" ht="21.75" customHeight="1" hidden="1" outlineLevel="1">
      <c r="C13" s="20" t="s">
        <v>13</v>
      </c>
      <c r="D13" s="21"/>
    </row>
    <row r="14" spans="1:4" s="14" customFormat="1" ht="21.75" customHeight="1" collapsed="1">
      <c r="A14" s="12"/>
      <c r="B14" s="12"/>
      <c r="C14" s="13" t="s">
        <v>14</v>
      </c>
      <c r="D14" s="9">
        <f>ROUND(D15,0)</f>
        <v>61</v>
      </c>
    </row>
    <row r="15" spans="3:4" ht="21.75" customHeight="1" hidden="1" outlineLevel="1">
      <c r="C15" s="20" t="s">
        <v>15</v>
      </c>
      <c r="D15" s="17">
        <f>SUM(D16:D22)</f>
        <v>60.6</v>
      </c>
    </row>
    <row r="16" spans="3:4" ht="21.75" customHeight="1" hidden="1" outlineLevel="1">
      <c r="C16" s="22" t="s">
        <v>16</v>
      </c>
      <c r="D16" s="21">
        <f>60.6-46.6</f>
        <v>14</v>
      </c>
    </row>
    <row r="17" spans="3:4" ht="21.75" customHeight="1" hidden="1" outlineLevel="1">
      <c r="C17" s="22" t="s">
        <v>17</v>
      </c>
      <c r="D17" s="21">
        <v>6.6</v>
      </c>
    </row>
    <row r="18" spans="3:4" ht="21.75" customHeight="1" hidden="1" outlineLevel="1">
      <c r="C18" s="22" t="s">
        <v>18</v>
      </c>
      <c r="D18" s="21">
        <v>20</v>
      </c>
    </row>
    <row r="19" spans="3:4" ht="21.75" customHeight="1" hidden="1" outlineLevel="1">
      <c r="C19" s="22" t="s">
        <v>19</v>
      </c>
      <c r="D19" s="21">
        <v>20</v>
      </c>
    </row>
    <row r="20" spans="1:4" ht="21.75" customHeight="1" hidden="1" outlineLevel="1">
      <c r="A20" s="23"/>
      <c r="C20" s="22" t="s">
        <v>20</v>
      </c>
      <c r="D20" s="21"/>
    </row>
    <row r="21" spans="3:4" ht="21.75" customHeight="1" hidden="1" outlineLevel="1">
      <c r="C21" s="22" t="s">
        <v>21</v>
      </c>
      <c r="D21" s="21"/>
    </row>
    <row r="22" spans="3:4" ht="21.75" customHeight="1" hidden="1" outlineLevel="1">
      <c r="C22" s="22" t="s">
        <v>22</v>
      </c>
      <c r="D22" s="21"/>
    </row>
    <row r="23" spans="1:4" s="14" customFormat="1" ht="21.75" customHeight="1" collapsed="1">
      <c r="A23" s="12"/>
      <c r="B23" s="12"/>
      <c r="C23" s="13" t="s">
        <v>23</v>
      </c>
      <c r="D23" s="9">
        <f>SUM(D24:D26)</f>
        <v>149</v>
      </c>
    </row>
    <row r="24" spans="3:4" ht="21.75" customHeight="1" hidden="1" outlineLevel="1">
      <c r="C24" s="22" t="s">
        <v>24</v>
      </c>
      <c r="D24" s="17">
        <v>31</v>
      </c>
    </row>
    <row r="25" spans="3:4" ht="21.75" customHeight="1" hidden="1" outlineLevel="1">
      <c r="C25" s="22" t="s">
        <v>25</v>
      </c>
      <c r="D25" s="17">
        <v>0</v>
      </c>
    </row>
    <row r="26" spans="1:4" ht="18.75" hidden="1" outlineLevel="1">
      <c r="A26" s="23" t="s">
        <v>26</v>
      </c>
      <c r="C26" s="24" t="s">
        <v>504</v>
      </c>
      <c r="D26" s="17">
        <v>118</v>
      </c>
    </row>
    <row r="27" spans="1:4" s="14" customFormat="1" ht="21.75" customHeight="1" collapsed="1">
      <c r="A27" s="12"/>
      <c r="B27" s="12"/>
      <c r="C27" s="25" t="s">
        <v>27</v>
      </c>
      <c r="D27" s="8">
        <f>SUM(D28,D31,D41,D67,D82,D194,D195,D196,D219,D220,D273,D290,D326,D341,D353,D358,D362,D382)</f>
        <v>7930</v>
      </c>
    </row>
    <row r="28" spans="1:4" s="14" customFormat="1" ht="21.75" customHeight="1" collapsed="1">
      <c r="A28" s="12"/>
      <c r="B28" s="12"/>
      <c r="C28" s="26" t="s">
        <v>28</v>
      </c>
      <c r="D28" s="19">
        <v>50</v>
      </c>
    </row>
    <row r="29" spans="3:4" ht="21.75" customHeight="1" hidden="1" outlineLevel="1">
      <c r="C29" s="27" t="s">
        <v>505</v>
      </c>
      <c r="D29" s="21">
        <v>50</v>
      </c>
    </row>
    <row r="30" spans="3:4" ht="21.75" customHeight="1" hidden="1" outlineLevel="1">
      <c r="C30" s="28" t="s">
        <v>29</v>
      </c>
      <c r="D30" s="21"/>
    </row>
    <row r="31" spans="1:4" s="14" customFormat="1" ht="21.75" customHeight="1" collapsed="1">
      <c r="A31" s="12"/>
      <c r="B31" s="12"/>
      <c r="C31" s="26" t="s">
        <v>30</v>
      </c>
      <c r="D31" s="9">
        <f>ROUND(SUM(D32,D37),0)</f>
        <v>2344</v>
      </c>
    </row>
    <row r="32" spans="3:4" ht="21.75" customHeight="1" hidden="1" outlineLevel="1">
      <c r="C32" s="28" t="s">
        <v>31</v>
      </c>
      <c r="D32" s="17">
        <f>SUM(D33:D36)</f>
        <v>2344</v>
      </c>
    </row>
    <row r="33" spans="1:4" ht="21.75" customHeight="1" hidden="1" outlineLevel="2">
      <c r="A33" s="23" t="s">
        <v>26</v>
      </c>
      <c r="C33" s="16" t="s">
        <v>32</v>
      </c>
      <c r="D33" s="21">
        <v>1823</v>
      </c>
    </row>
    <row r="34" spans="1:4" ht="21.75" customHeight="1" hidden="1" outlineLevel="2">
      <c r="A34" s="23" t="s">
        <v>26</v>
      </c>
      <c r="C34" s="16" t="s">
        <v>33</v>
      </c>
      <c r="D34" s="21">
        <v>203</v>
      </c>
    </row>
    <row r="35" spans="1:4" ht="21.75" customHeight="1" hidden="1" outlineLevel="2">
      <c r="A35" s="23" t="s">
        <v>26</v>
      </c>
      <c r="C35" s="20" t="s">
        <v>34</v>
      </c>
      <c r="D35" s="21">
        <v>318</v>
      </c>
    </row>
    <row r="36" spans="1:4" ht="21.75" customHeight="1" hidden="1" outlineLevel="2">
      <c r="A36" s="23"/>
      <c r="C36" s="16" t="s">
        <v>35</v>
      </c>
      <c r="D36" s="21"/>
    </row>
    <row r="37" spans="3:4" ht="21.75" customHeight="1" hidden="1" outlineLevel="1">
      <c r="C37" s="29" t="s">
        <v>36</v>
      </c>
      <c r="D37" s="21">
        <f>SUM(D38:D40)</f>
        <v>0</v>
      </c>
    </row>
    <row r="38" spans="1:4" ht="21.75" customHeight="1" hidden="1" outlineLevel="2">
      <c r="A38" s="23" t="s">
        <v>26</v>
      </c>
      <c r="C38" s="30" t="s">
        <v>37</v>
      </c>
      <c r="D38" s="21"/>
    </row>
    <row r="39" spans="1:4" ht="21.75" customHeight="1" hidden="1" outlineLevel="2">
      <c r="A39" s="23"/>
      <c r="C39" s="20" t="s">
        <v>38</v>
      </c>
      <c r="D39" s="21"/>
    </row>
    <row r="40" spans="3:4" ht="21.75" customHeight="1" hidden="1" outlineLevel="2">
      <c r="C40" s="30" t="s">
        <v>39</v>
      </c>
      <c r="D40" s="21"/>
    </row>
    <row r="41" spans="1:4" s="14" customFormat="1" ht="21.75" customHeight="1" collapsed="1">
      <c r="A41" s="12"/>
      <c r="B41" s="12"/>
      <c r="C41" s="26" t="s">
        <v>40</v>
      </c>
      <c r="D41" s="9">
        <f>SUM(D45,D48,D42)</f>
        <v>525</v>
      </c>
    </row>
    <row r="42" spans="3:4" ht="21.75" customHeight="1" hidden="1" outlineLevel="1">
      <c r="C42" s="28" t="s">
        <v>41</v>
      </c>
      <c r="D42" s="17">
        <f>SUM(D43:D44)</f>
        <v>0</v>
      </c>
    </row>
    <row r="43" spans="1:4" ht="21.75" customHeight="1" hidden="1" outlineLevel="1">
      <c r="A43" s="23" t="s">
        <v>26</v>
      </c>
      <c r="C43" s="31" t="s">
        <v>42</v>
      </c>
      <c r="D43" s="17"/>
    </row>
    <row r="44" spans="1:4" ht="21.75" customHeight="1" hidden="1" outlineLevel="1">
      <c r="A44" s="23" t="s">
        <v>26</v>
      </c>
      <c r="C44" s="31" t="s">
        <v>43</v>
      </c>
      <c r="D44" s="17"/>
    </row>
    <row r="45" spans="3:4" ht="21.75" customHeight="1" hidden="1" outlineLevel="1">
      <c r="C45" s="28" t="s">
        <v>44</v>
      </c>
      <c r="D45" s="17">
        <f>SUM(D46:D47)</f>
        <v>0</v>
      </c>
    </row>
    <row r="46" spans="1:4" ht="21.75" customHeight="1" hidden="1" outlineLevel="1">
      <c r="A46" s="23" t="s">
        <v>26</v>
      </c>
      <c r="C46" s="31" t="s">
        <v>45</v>
      </c>
      <c r="D46" s="17"/>
    </row>
    <row r="47" spans="1:4" ht="21.75" customHeight="1" hidden="1" outlineLevel="1">
      <c r="A47" s="23" t="s">
        <v>26</v>
      </c>
      <c r="C47" s="31" t="s">
        <v>46</v>
      </c>
      <c r="D47" s="17"/>
    </row>
    <row r="48" spans="1:4" ht="21.75" customHeight="1" hidden="1" outlineLevel="1">
      <c r="A48" s="23"/>
      <c r="C48" s="27" t="s">
        <v>47</v>
      </c>
      <c r="D48" s="17">
        <f>SUM(D49:D65)</f>
        <v>525</v>
      </c>
    </row>
    <row r="49" spans="1:4" ht="21.75" customHeight="1" hidden="1" outlineLevel="1">
      <c r="A49" s="23"/>
      <c r="B49" s="15">
        <v>2130504</v>
      </c>
      <c r="C49" s="31" t="s">
        <v>48</v>
      </c>
      <c r="D49" s="17"/>
    </row>
    <row r="50" spans="1:4" ht="21.75" customHeight="1" hidden="1" outlineLevel="1">
      <c r="A50" s="23" t="s">
        <v>26</v>
      </c>
      <c r="B50" s="15">
        <v>2130504</v>
      </c>
      <c r="C50" s="31" t="s">
        <v>49</v>
      </c>
      <c r="D50" s="17"/>
    </row>
    <row r="51" spans="1:4" ht="21.75" customHeight="1" hidden="1" outlineLevel="1">
      <c r="A51" s="23" t="s">
        <v>26</v>
      </c>
      <c r="B51" s="15">
        <v>2130504</v>
      </c>
      <c r="C51" s="31" t="s">
        <v>50</v>
      </c>
      <c r="D51" s="17"/>
    </row>
    <row r="52" spans="1:4" ht="21.75" customHeight="1" hidden="1" outlineLevel="1">
      <c r="A52" s="23" t="s">
        <v>26</v>
      </c>
      <c r="B52" s="15">
        <v>21305</v>
      </c>
      <c r="C52" s="31" t="s">
        <v>51</v>
      </c>
      <c r="D52" s="17"/>
    </row>
    <row r="53" spans="1:4" ht="21.75" customHeight="1" hidden="1" outlineLevel="1">
      <c r="A53" s="23" t="s">
        <v>26</v>
      </c>
      <c r="B53" s="15">
        <v>21305</v>
      </c>
      <c r="C53" s="31" t="s">
        <v>52</v>
      </c>
      <c r="D53" s="17">
        <v>130</v>
      </c>
    </row>
    <row r="54" spans="1:4" ht="21.75" customHeight="1" hidden="1" outlineLevel="1">
      <c r="A54" s="23" t="s">
        <v>26</v>
      </c>
      <c r="B54" s="15">
        <v>21305</v>
      </c>
      <c r="C54" s="31" t="s">
        <v>53</v>
      </c>
      <c r="D54" s="17"/>
    </row>
    <row r="55" spans="1:4" ht="21.75" customHeight="1" hidden="1" outlineLevel="1">
      <c r="A55" s="23" t="s">
        <v>26</v>
      </c>
      <c r="B55" s="15">
        <v>2130504</v>
      </c>
      <c r="C55" s="31" t="s">
        <v>54</v>
      </c>
      <c r="D55" s="17"/>
    </row>
    <row r="56" spans="1:4" ht="21.75" customHeight="1" hidden="1" outlineLevel="1">
      <c r="A56" s="23" t="s">
        <v>26</v>
      </c>
      <c r="B56" s="15">
        <v>21305</v>
      </c>
      <c r="C56" s="31" t="s">
        <v>55</v>
      </c>
      <c r="D56" s="17">
        <v>152</v>
      </c>
    </row>
    <row r="57" spans="1:4" ht="21.75" customHeight="1" hidden="1" outlineLevel="1">
      <c r="A57" s="23"/>
      <c r="B57" s="15">
        <v>2130505</v>
      </c>
      <c r="C57" s="22" t="s">
        <v>56</v>
      </c>
      <c r="D57" s="17"/>
    </row>
    <row r="58" spans="1:4" ht="30.75" customHeight="1" hidden="1" outlineLevel="1">
      <c r="A58" s="23" t="s">
        <v>26</v>
      </c>
      <c r="B58" s="15">
        <v>2130504</v>
      </c>
      <c r="C58" s="32" t="s">
        <v>57</v>
      </c>
      <c r="D58" s="17"/>
    </row>
    <row r="59" spans="1:4" ht="31.5" customHeight="1" hidden="1" outlineLevel="1">
      <c r="A59" s="23" t="s">
        <v>26</v>
      </c>
      <c r="B59" s="15">
        <v>2130504</v>
      </c>
      <c r="C59" s="32" t="s">
        <v>58</v>
      </c>
      <c r="D59" s="17">
        <v>36</v>
      </c>
    </row>
    <row r="60" spans="1:4" ht="30.75" customHeight="1" hidden="1" outlineLevel="1">
      <c r="A60" s="23" t="s">
        <v>26</v>
      </c>
      <c r="B60" s="15">
        <v>2130505</v>
      </c>
      <c r="C60" s="32" t="s">
        <v>59</v>
      </c>
      <c r="D60" s="17">
        <v>120</v>
      </c>
    </row>
    <row r="61" spans="1:4" ht="30.75" customHeight="1" hidden="1" outlineLevel="1">
      <c r="A61" s="23" t="s">
        <v>26</v>
      </c>
      <c r="B61" s="15">
        <v>2130502</v>
      </c>
      <c r="C61" s="24" t="s">
        <v>60</v>
      </c>
      <c r="D61" s="17">
        <v>4</v>
      </c>
    </row>
    <row r="62" spans="1:4" ht="30.75" customHeight="1" hidden="1" outlineLevel="1">
      <c r="A62" s="23" t="s">
        <v>26</v>
      </c>
      <c r="B62" s="15">
        <v>21305</v>
      </c>
      <c r="C62" s="24" t="s">
        <v>61</v>
      </c>
      <c r="D62" s="17">
        <v>80</v>
      </c>
    </row>
    <row r="63" spans="1:4" ht="30.75" customHeight="1" hidden="1" outlineLevel="1">
      <c r="A63" s="23" t="s">
        <v>26</v>
      </c>
      <c r="B63" s="15">
        <v>2130502</v>
      </c>
      <c r="C63" s="24" t="s">
        <v>62</v>
      </c>
      <c r="D63" s="17">
        <v>1</v>
      </c>
    </row>
    <row r="64" spans="1:4" ht="30.75" customHeight="1" hidden="1" outlineLevel="1">
      <c r="A64" s="23" t="s">
        <v>26</v>
      </c>
      <c r="B64" s="15">
        <v>2130502</v>
      </c>
      <c r="C64" s="24" t="s">
        <v>63</v>
      </c>
      <c r="D64" s="17"/>
    </row>
    <row r="65" spans="1:4" ht="30.75" customHeight="1" hidden="1" outlineLevel="1">
      <c r="A65" s="23"/>
      <c r="C65" s="24" t="s">
        <v>64</v>
      </c>
      <c r="D65" s="17">
        <v>2</v>
      </c>
    </row>
    <row r="66" spans="1:4" ht="21.75" customHeight="1" hidden="1" outlineLevel="1">
      <c r="A66" s="23"/>
      <c r="C66" s="31" t="s">
        <v>65</v>
      </c>
      <c r="D66" s="17"/>
    </row>
    <row r="67" spans="1:4" s="14" customFormat="1" ht="21.75" customHeight="1" collapsed="1">
      <c r="A67" s="12"/>
      <c r="B67" s="12"/>
      <c r="C67" s="26" t="s">
        <v>66</v>
      </c>
      <c r="D67" s="9">
        <f>SUM(D68,D75,,D74,D73)</f>
        <v>18</v>
      </c>
    </row>
    <row r="68" spans="3:4" ht="21.75" customHeight="1" hidden="1" outlineLevel="1">
      <c r="C68" s="28" t="s">
        <v>67</v>
      </c>
      <c r="D68" s="17">
        <f>SUM(D69,D70)</f>
        <v>18</v>
      </c>
    </row>
    <row r="69" spans="1:4" ht="21.75" customHeight="1" hidden="1" outlineLevel="2">
      <c r="A69" s="23" t="s">
        <v>26</v>
      </c>
      <c r="C69" s="20" t="s">
        <v>68</v>
      </c>
      <c r="D69" s="17">
        <v>18</v>
      </c>
    </row>
    <row r="70" spans="1:4" ht="21.75" customHeight="1" hidden="1" outlineLevel="2">
      <c r="A70" s="23" t="s">
        <v>26</v>
      </c>
      <c r="C70" s="16" t="s">
        <v>69</v>
      </c>
      <c r="D70" s="17">
        <f>SUM(D71:D72)</f>
        <v>0</v>
      </c>
    </row>
    <row r="71" spans="3:4" ht="21.75" customHeight="1" hidden="1" outlineLevel="3">
      <c r="C71" s="22" t="s">
        <v>70</v>
      </c>
      <c r="D71" s="17"/>
    </row>
    <row r="72" spans="3:6" ht="21.75" customHeight="1" hidden="1" outlineLevel="3">
      <c r="C72" s="31" t="s">
        <v>71</v>
      </c>
      <c r="D72" s="21"/>
      <c r="E72" s="33"/>
      <c r="F72" s="33"/>
    </row>
    <row r="73" spans="1:6" ht="28.5" hidden="1" outlineLevel="3">
      <c r="A73" s="23" t="s">
        <v>26</v>
      </c>
      <c r="C73" s="34" t="s">
        <v>72</v>
      </c>
      <c r="D73" s="21"/>
      <c r="E73" s="33"/>
      <c r="F73" s="33"/>
    </row>
    <row r="74" spans="1:4" ht="28.5" hidden="1" outlineLevel="2">
      <c r="A74" s="23" t="s">
        <v>26</v>
      </c>
      <c r="C74" s="34" t="s">
        <v>73</v>
      </c>
      <c r="D74" s="17"/>
    </row>
    <row r="75" spans="3:4" ht="21.75" customHeight="1" hidden="1" outlineLevel="1">
      <c r="C75" s="27" t="s">
        <v>74</v>
      </c>
      <c r="D75" s="17">
        <f>SUM(D76)</f>
        <v>0</v>
      </c>
    </row>
    <row r="76" spans="1:4" ht="21.75" customHeight="1" hidden="1" outlineLevel="2">
      <c r="A76" s="23" t="s">
        <v>26</v>
      </c>
      <c r="C76" s="20" t="s">
        <v>75</v>
      </c>
      <c r="D76" s="17">
        <f>SUM(D77:D81)</f>
        <v>0</v>
      </c>
    </row>
    <row r="77" spans="2:4" ht="21.75" customHeight="1" hidden="1" outlineLevel="3">
      <c r="B77" s="15">
        <v>20402</v>
      </c>
      <c r="C77" s="22" t="s">
        <v>76</v>
      </c>
      <c r="D77" s="17"/>
    </row>
    <row r="78" spans="2:4" ht="21.75" customHeight="1" hidden="1" outlineLevel="3">
      <c r="B78" s="15">
        <v>20402</v>
      </c>
      <c r="C78" s="22" t="s">
        <v>77</v>
      </c>
      <c r="D78" s="17"/>
    </row>
    <row r="79" spans="1:4" ht="21.75" customHeight="1" hidden="1" outlineLevel="3">
      <c r="A79" s="23" t="s">
        <v>26</v>
      </c>
      <c r="C79" s="20" t="s">
        <v>78</v>
      </c>
      <c r="D79" s="17"/>
    </row>
    <row r="80" spans="2:4" ht="21.75" customHeight="1" hidden="1" outlineLevel="3">
      <c r="B80" s="15">
        <v>20402</v>
      </c>
      <c r="C80" s="22" t="s">
        <v>76</v>
      </c>
      <c r="D80" s="17"/>
    </row>
    <row r="81" spans="2:4" ht="21.75" customHeight="1" hidden="1" outlineLevel="3">
      <c r="B81" s="15">
        <v>20402</v>
      </c>
      <c r="C81" s="22" t="s">
        <v>77</v>
      </c>
      <c r="D81" s="17"/>
    </row>
    <row r="82" spans="1:4" s="14" customFormat="1" ht="21.75" customHeight="1" collapsed="1">
      <c r="A82" s="12"/>
      <c r="B82" s="12"/>
      <c r="C82" s="26" t="s">
        <v>79</v>
      </c>
      <c r="D82" s="9">
        <f>ROUND(SUM(D83,D149),0)</f>
        <v>113</v>
      </c>
    </row>
    <row r="83" spans="1:4" s="14" customFormat="1" ht="21.75" customHeight="1" hidden="1" outlineLevel="1" collapsed="1">
      <c r="A83" s="12"/>
      <c r="B83" s="12"/>
      <c r="C83" s="13" t="s">
        <v>80</v>
      </c>
      <c r="D83" s="9">
        <f>ROUND((D84+D132+D133+D148),0)</f>
        <v>1</v>
      </c>
    </row>
    <row r="84" spans="1:4" s="14" customFormat="1" ht="21.75" customHeight="1" hidden="1" outlineLevel="2">
      <c r="A84" s="15"/>
      <c r="B84" s="12"/>
      <c r="C84" s="35" t="s">
        <v>81</v>
      </c>
      <c r="D84" s="9">
        <f>ROUND(SUM(D85:D91,D95,D114:D131),0)</f>
        <v>1</v>
      </c>
    </row>
    <row r="85" spans="3:4" ht="21.75" customHeight="1" hidden="1" outlineLevel="3">
      <c r="C85" s="31" t="s">
        <v>82</v>
      </c>
      <c r="D85" s="21"/>
    </row>
    <row r="86" spans="3:4" ht="21.75" customHeight="1" hidden="1" outlineLevel="3">
      <c r="C86" s="31" t="s">
        <v>83</v>
      </c>
      <c r="D86" s="21"/>
    </row>
    <row r="87" spans="3:4" ht="21.75" customHeight="1" hidden="1" outlineLevel="3">
      <c r="C87" s="31" t="s">
        <v>84</v>
      </c>
      <c r="D87" s="21"/>
    </row>
    <row r="88" spans="3:4" ht="21.75" customHeight="1" hidden="1" outlineLevel="3">
      <c r="C88" s="31" t="s">
        <v>85</v>
      </c>
      <c r="D88" s="17">
        <v>1</v>
      </c>
    </row>
    <row r="89" spans="3:4" ht="21.75" customHeight="1" hidden="1" outlineLevel="3">
      <c r="C89" s="31" t="s">
        <v>86</v>
      </c>
      <c r="D89" s="21"/>
    </row>
    <row r="90" spans="3:4" ht="21.75" customHeight="1" hidden="1" outlineLevel="3">
      <c r="C90" s="31" t="s">
        <v>87</v>
      </c>
      <c r="D90" s="21"/>
    </row>
    <row r="91" spans="3:4" ht="21.75" customHeight="1" hidden="1" outlineLevel="3">
      <c r="C91" s="31" t="s">
        <v>88</v>
      </c>
      <c r="D91" s="17">
        <f>SUM(D92:D94)</f>
        <v>0</v>
      </c>
    </row>
    <row r="92" spans="3:4" ht="21.75" customHeight="1" hidden="1" outlineLevel="4">
      <c r="C92" s="36" t="s">
        <v>89</v>
      </c>
      <c r="D92" s="21"/>
    </row>
    <row r="93" spans="3:4" ht="21.75" customHeight="1" hidden="1" outlineLevel="4">
      <c r="C93" s="36" t="s">
        <v>90</v>
      </c>
      <c r="D93" s="21"/>
    </row>
    <row r="94" spans="3:4" ht="21.75" customHeight="1" hidden="1" outlineLevel="4">
      <c r="C94" s="36" t="s">
        <v>91</v>
      </c>
      <c r="D94" s="21"/>
    </row>
    <row r="95" spans="3:4" ht="21.75" customHeight="1" hidden="1" outlineLevel="3">
      <c r="C95" s="31" t="s">
        <v>92</v>
      </c>
      <c r="D95" s="17">
        <f>SUM(D96,D97,D98,D99,D101,D104,D105,D106,D110:D113)</f>
        <v>0</v>
      </c>
    </row>
    <row r="96" spans="3:4" ht="21.75" customHeight="1" hidden="1" outlineLevel="4">
      <c r="C96" s="36" t="s">
        <v>93</v>
      </c>
      <c r="D96" s="21"/>
    </row>
    <row r="97" spans="3:4" ht="21.75" customHeight="1" hidden="1" outlineLevel="4">
      <c r="C97" s="36" t="s">
        <v>94</v>
      </c>
      <c r="D97" s="21"/>
    </row>
    <row r="98" spans="3:4" ht="21.75" customHeight="1" hidden="1" outlineLevel="4">
      <c r="C98" s="36" t="s">
        <v>95</v>
      </c>
      <c r="D98" s="21"/>
    </row>
    <row r="99" spans="3:4" ht="21.75" customHeight="1" hidden="1" outlineLevel="4">
      <c r="C99" s="36" t="s">
        <v>96</v>
      </c>
      <c r="D99" s="17">
        <f>SUM(D100:D100)</f>
        <v>0</v>
      </c>
    </row>
    <row r="100" spans="3:4" ht="21.75" customHeight="1" hidden="1" outlineLevel="4">
      <c r="C100" s="37" t="s">
        <v>97</v>
      </c>
      <c r="D100" s="21"/>
    </row>
    <row r="101" spans="3:4" ht="21.75" customHeight="1" hidden="1" outlineLevel="4">
      <c r="C101" s="36" t="s">
        <v>98</v>
      </c>
      <c r="D101" s="21"/>
    </row>
    <row r="102" spans="3:4" ht="21.75" customHeight="1" hidden="1" outlineLevel="4">
      <c r="C102" s="37" t="s">
        <v>99</v>
      </c>
      <c r="D102" s="21"/>
    </row>
    <row r="103" spans="3:4" ht="21.75" customHeight="1" hidden="1" outlineLevel="4">
      <c r="C103" s="37" t="s">
        <v>100</v>
      </c>
      <c r="D103" s="21"/>
    </row>
    <row r="104" spans="3:4" ht="21.75" customHeight="1" hidden="1" outlineLevel="4">
      <c r="C104" s="36" t="s">
        <v>101</v>
      </c>
      <c r="D104" s="21"/>
    </row>
    <row r="105" spans="3:4" ht="21.75" customHeight="1" hidden="1" outlineLevel="4">
      <c r="C105" s="36" t="s">
        <v>102</v>
      </c>
      <c r="D105" s="21"/>
    </row>
    <row r="106" spans="3:4" ht="21.75" customHeight="1" hidden="1" outlineLevel="4">
      <c r="C106" s="36" t="s">
        <v>103</v>
      </c>
      <c r="D106" s="21"/>
    </row>
    <row r="107" spans="3:4" ht="21.75" customHeight="1" hidden="1" outlineLevel="4">
      <c r="C107" s="37" t="s">
        <v>104</v>
      </c>
      <c r="D107" s="21"/>
    </row>
    <row r="108" spans="3:4" ht="21.75" customHeight="1" hidden="1" outlineLevel="4">
      <c r="C108" s="37" t="s">
        <v>105</v>
      </c>
      <c r="D108" s="21"/>
    </row>
    <row r="109" spans="3:4" ht="21.75" customHeight="1" hidden="1" outlineLevel="4">
      <c r="C109" s="37" t="s">
        <v>106</v>
      </c>
      <c r="D109" s="21"/>
    </row>
    <row r="110" spans="3:4" ht="21.75" customHeight="1" hidden="1" outlineLevel="4">
      <c r="C110" s="36" t="s">
        <v>107</v>
      </c>
      <c r="D110" s="21"/>
    </row>
    <row r="111" spans="3:4" ht="21.75" customHeight="1" hidden="1" outlineLevel="4">
      <c r="C111" s="36" t="s">
        <v>108</v>
      </c>
      <c r="D111" s="21"/>
    </row>
    <row r="112" spans="3:4" ht="21.75" customHeight="1" hidden="1" outlineLevel="4">
      <c r="C112" s="38" t="s">
        <v>109</v>
      </c>
      <c r="D112" s="21"/>
    </row>
    <row r="113" spans="3:4" ht="21.75" customHeight="1" hidden="1" outlineLevel="4">
      <c r="C113" s="39" t="s">
        <v>110</v>
      </c>
      <c r="D113" s="21"/>
    </row>
    <row r="114" spans="3:4" ht="21.75" customHeight="1" hidden="1" outlineLevel="3">
      <c r="C114" s="31" t="s">
        <v>111</v>
      </c>
      <c r="D114" s="21"/>
    </row>
    <row r="115" spans="3:4" ht="21.75" customHeight="1" hidden="1" outlineLevel="3">
      <c r="C115" s="31" t="s">
        <v>112</v>
      </c>
      <c r="D115" s="21"/>
    </row>
    <row r="116" spans="3:4" ht="21.75" customHeight="1" hidden="1" outlineLevel="3">
      <c r="C116" s="31" t="s">
        <v>113</v>
      </c>
      <c r="D116" s="21"/>
    </row>
    <row r="117" spans="3:4" ht="21.75" customHeight="1" hidden="1" outlineLevel="3">
      <c r="C117" s="31" t="s">
        <v>114</v>
      </c>
      <c r="D117" s="21"/>
    </row>
    <row r="118" spans="3:4" ht="21.75" customHeight="1" hidden="1" outlineLevel="3">
      <c r="C118" s="31" t="s">
        <v>115</v>
      </c>
      <c r="D118" s="21"/>
    </row>
    <row r="119" spans="3:4" ht="21.75" customHeight="1" hidden="1" outlineLevel="3">
      <c r="C119" s="31" t="s">
        <v>116</v>
      </c>
      <c r="D119" s="21"/>
    </row>
    <row r="120" spans="3:4" ht="21.75" customHeight="1" hidden="1" outlineLevel="3">
      <c r="C120" s="31" t="s">
        <v>117</v>
      </c>
      <c r="D120" s="21"/>
    </row>
    <row r="121" spans="3:4" ht="21.75" customHeight="1" hidden="1" outlineLevel="3">
      <c r="C121" s="31" t="s">
        <v>118</v>
      </c>
      <c r="D121" s="21"/>
    </row>
    <row r="122" spans="3:4" ht="21.75" customHeight="1" hidden="1" outlineLevel="3">
      <c r="C122" s="31" t="s">
        <v>119</v>
      </c>
      <c r="D122" s="21"/>
    </row>
    <row r="123" spans="3:4" ht="21.75" customHeight="1" hidden="1" outlineLevel="3">
      <c r="C123" s="31" t="s">
        <v>120</v>
      </c>
      <c r="D123" s="17">
        <f>SUM(D124:D124)</f>
        <v>0</v>
      </c>
    </row>
    <row r="124" spans="3:4" ht="21.75" customHeight="1" hidden="1" outlineLevel="3">
      <c r="C124" s="31" t="s">
        <v>121</v>
      </c>
      <c r="D124" s="21"/>
    </row>
    <row r="125" spans="3:4" ht="21.75" customHeight="1" hidden="1" outlineLevel="3">
      <c r="C125" s="31" t="s">
        <v>122</v>
      </c>
      <c r="D125" s="21">
        <v>0</v>
      </c>
    </row>
    <row r="126" spans="3:4" ht="21.75" customHeight="1" hidden="1" outlineLevel="3">
      <c r="C126" s="31" t="s">
        <v>123</v>
      </c>
      <c r="D126" s="21"/>
    </row>
    <row r="127" spans="3:4" ht="21.75" customHeight="1" hidden="1" outlineLevel="3">
      <c r="C127" s="31" t="s">
        <v>124</v>
      </c>
      <c r="D127" s="21"/>
    </row>
    <row r="128" spans="3:4" ht="21.75" customHeight="1" hidden="1" outlineLevel="3">
      <c r="C128" s="31" t="s">
        <v>125</v>
      </c>
      <c r="D128" s="21"/>
    </row>
    <row r="129" spans="3:4" ht="21.75" customHeight="1" hidden="1" outlineLevel="3">
      <c r="C129" s="31" t="s">
        <v>126</v>
      </c>
      <c r="D129" s="21"/>
    </row>
    <row r="130" spans="3:4" ht="21.75" customHeight="1" hidden="1" outlineLevel="3">
      <c r="C130" s="22" t="s">
        <v>127</v>
      </c>
      <c r="D130" s="21"/>
    </row>
    <row r="131" spans="3:4" ht="21.75" customHeight="1" hidden="1" outlineLevel="3">
      <c r="C131" s="22" t="s">
        <v>128</v>
      </c>
      <c r="D131" s="21"/>
    </row>
    <row r="132" spans="1:4" s="14" customFormat="1" ht="21.75" customHeight="1" hidden="1" outlineLevel="2">
      <c r="A132" s="15"/>
      <c r="B132" s="12"/>
      <c r="C132" s="35" t="s">
        <v>129</v>
      </c>
      <c r="D132" s="9"/>
    </row>
    <row r="133" spans="1:4" s="14" customFormat="1" ht="21.75" customHeight="1" hidden="1" outlineLevel="2">
      <c r="A133" s="15"/>
      <c r="B133" s="12"/>
      <c r="C133" s="35" t="s">
        <v>130</v>
      </c>
      <c r="D133" s="9">
        <f>D134</f>
        <v>0</v>
      </c>
    </row>
    <row r="134" spans="3:4" ht="21.75" customHeight="1" hidden="1" outlineLevel="2">
      <c r="C134" s="40" t="s">
        <v>131</v>
      </c>
      <c r="D134" s="17">
        <f>ROUND(SUM(D135:D147),0)</f>
        <v>0</v>
      </c>
    </row>
    <row r="135" spans="3:14" ht="21.75" customHeight="1" hidden="1" outlineLevel="4">
      <c r="C135" s="37" t="s">
        <v>132</v>
      </c>
      <c r="D135" s="17"/>
      <c r="E135" s="41"/>
      <c r="F135" s="41"/>
      <c r="G135" s="41"/>
      <c r="H135" s="41"/>
      <c r="I135" s="41"/>
      <c r="J135" s="41"/>
      <c r="K135" s="41"/>
      <c r="L135" s="41"/>
      <c r="M135" s="41"/>
      <c r="N135" s="41"/>
    </row>
    <row r="136" spans="3:14" ht="21.75" customHeight="1" hidden="1" outlineLevel="4">
      <c r="C136" s="37" t="s">
        <v>133</v>
      </c>
      <c r="D136" s="17"/>
      <c r="E136" s="41"/>
      <c r="F136" s="41"/>
      <c r="G136" s="41"/>
      <c r="H136" s="41"/>
      <c r="I136" s="41"/>
      <c r="J136" s="41"/>
      <c r="K136" s="41"/>
      <c r="L136" s="41"/>
      <c r="M136" s="41"/>
      <c r="N136" s="41"/>
    </row>
    <row r="137" spans="3:14" ht="21.75" customHeight="1" hidden="1" outlineLevel="4">
      <c r="C137" s="37" t="s">
        <v>134</v>
      </c>
      <c r="D137" s="17"/>
      <c r="E137" s="41"/>
      <c r="F137" s="41"/>
      <c r="G137" s="41"/>
      <c r="H137" s="41"/>
      <c r="I137" s="41"/>
      <c r="J137" s="41"/>
      <c r="K137" s="41"/>
      <c r="L137" s="41"/>
      <c r="M137" s="41"/>
      <c r="N137" s="41"/>
    </row>
    <row r="138" spans="3:14" ht="21.75" customHeight="1" hidden="1" outlineLevel="4">
      <c r="C138" s="37" t="s">
        <v>135</v>
      </c>
      <c r="D138" s="17"/>
      <c r="E138" s="41"/>
      <c r="F138" s="41"/>
      <c r="G138" s="41"/>
      <c r="H138" s="41"/>
      <c r="I138" s="41"/>
      <c r="J138" s="41"/>
      <c r="K138" s="41"/>
      <c r="L138" s="41"/>
      <c r="M138" s="41"/>
      <c r="N138" s="41"/>
    </row>
    <row r="139" spans="3:14" ht="21.75" customHeight="1" hidden="1" outlineLevel="4">
      <c r="C139" s="37" t="s">
        <v>136</v>
      </c>
      <c r="D139" s="17"/>
      <c r="E139" s="41"/>
      <c r="F139" s="41"/>
      <c r="G139" s="41"/>
      <c r="H139" s="41"/>
      <c r="I139" s="41"/>
      <c r="J139" s="41"/>
      <c r="K139" s="41"/>
      <c r="L139" s="41"/>
      <c r="M139" s="41"/>
      <c r="N139" s="41"/>
    </row>
    <row r="140" spans="3:14" ht="21.75" customHeight="1" hidden="1" outlineLevel="4">
      <c r="C140" s="37" t="s">
        <v>137</v>
      </c>
      <c r="D140" s="17"/>
      <c r="E140" s="41"/>
      <c r="F140" s="41"/>
      <c r="G140" s="41"/>
      <c r="H140" s="41"/>
      <c r="I140" s="41"/>
      <c r="J140" s="41"/>
      <c r="K140" s="41"/>
      <c r="L140" s="41"/>
      <c r="M140" s="41"/>
      <c r="N140" s="41"/>
    </row>
    <row r="141" spans="3:14" ht="21.75" customHeight="1" hidden="1" outlineLevel="4">
      <c r="C141" s="37" t="s">
        <v>138</v>
      </c>
      <c r="D141" s="17"/>
      <c r="E141" s="41"/>
      <c r="F141" s="41"/>
      <c r="G141" s="41"/>
      <c r="H141" s="41"/>
      <c r="I141" s="41"/>
      <c r="J141" s="41"/>
      <c r="K141" s="41"/>
      <c r="L141" s="41"/>
      <c r="M141" s="41"/>
      <c r="N141" s="41"/>
    </row>
    <row r="142" spans="3:14" ht="21.75" customHeight="1" hidden="1" outlineLevel="4">
      <c r="C142" s="37" t="s">
        <v>139</v>
      </c>
      <c r="D142" s="17"/>
      <c r="E142" s="41"/>
      <c r="F142" s="41"/>
      <c r="G142" s="41"/>
      <c r="H142" s="41"/>
      <c r="I142" s="41"/>
      <c r="J142" s="41"/>
      <c r="K142" s="41"/>
      <c r="L142" s="41"/>
      <c r="M142" s="41"/>
      <c r="N142" s="41"/>
    </row>
    <row r="143" spans="3:14" ht="21.75" customHeight="1" hidden="1" outlineLevel="4">
      <c r="C143" s="37" t="s">
        <v>140</v>
      </c>
      <c r="D143" s="17"/>
      <c r="E143" s="41"/>
      <c r="F143" s="41"/>
      <c r="G143" s="41"/>
      <c r="H143" s="41"/>
      <c r="I143" s="41"/>
      <c r="J143" s="41"/>
      <c r="K143" s="41"/>
      <c r="L143" s="41"/>
      <c r="M143" s="41"/>
      <c r="N143" s="41"/>
    </row>
    <row r="144" spans="3:14" ht="21.75" customHeight="1" hidden="1" outlineLevel="4">
      <c r="C144" s="37" t="s">
        <v>141</v>
      </c>
      <c r="D144" s="17"/>
      <c r="E144" s="41"/>
      <c r="F144" s="41"/>
      <c r="G144" s="41"/>
      <c r="H144" s="41"/>
      <c r="I144" s="41"/>
      <c r="J144" s="41"/>
      <c r="K144" s="41"/>
      <c r="L144" s="41"/>
      <c r="M144" s="41"/>
      <c r="N144" s="41"/>
    </row>
    <row r="145" spans="3:14" ht="21.75" customHeight="1" hidden="1" outlineLevel="4">
      <c r="C145" s="37" t="s">
        <v>142</v>
      </c>
      <c r="D145" s="17"/>
      <c r="E145" s="41"/>
      <c r="F145" s="41"/>
      <c r="G145" s="41"/>
      <c r="H145" s="41"/>
      <c r="I145" s="41"/>
      <c r="J145" s="41"/>
      <c r="K145" s="41"/>
      <c r="L145" s="41"/>
      <c r="M145" s="41"/>
      <c r="N145" s="41"/>
    </row>
    <row r="146" spans="3:14" ht="21.75" customHeight="1" hidden="1" outlineLevel="4">
      <c r="C146" s="37" t="s">
        <v>143</v>
      </c>
      <c r="D146" s="17"/>
      <c r="E146" s="41"/>
      <c r="F146" s="41"/>
      <c r="G146" s="41"/>
      <c r="H146" s="41"/>
      <c r="I146" s="41"/>
      <c r="J146" s="41"/>
      <c r="K146" s="41"/>
      <c r="L146" s="41"/>
      <c r="M146" s="41"/>
      <c r="N146" s="41"/>
    </row>
    <row r="147" spans="3:14" ht="21.75" customHeight="1" hidden="1" outlineLevel="4">
      <c r="C147" s="37" t="s">
        <v>144</v>
      </c>
      <c r="D147" s="17"/>
      <c r="E147" s="41"/>
      <c r="F147" s="41"/>
      <c r="G147" s="41"/>
      <c r="H147" s="41"/>
      <c r="I147" s="41"/>
      <c r="J147" s="41"/>
      <c r="K147" s="41"/>
      <c r="L147" s="41"/>
      <c r="M147" s="41"/>
      <c r="N147" s="41"/>
    </row>
    <row r="148" spans="1:4" s="14" customFormat="1" ht="21.75" customHeight="1" hidden="1" outlineLevel="2">
      <c r="A148" s="12"/>
      <c r="B148" s="12"/>
      <c r="C148" s="35" t="s">
        <v>145</v>
      </c>
      <c r="D148" s="9"/>
    </row>
    <row r="149" spans="1:4" s="14" customFormat="1" ht="21.75" customHeight="1" hidden="1" outlineLevel="1" collapsed="1">
      <c r="A149" s="12"/>
      <c r="B149" s="12"/>
      <c r="C149" s="13" t="s">
        <v>146</v>
      </c>
      <c r="D149" s="9">
        <f>SUM(D150,D151,D152,D156,D162,D164,D165,D166,D167,D168,D169,D174,D178,D180,D177)</f>
        <v>112</v>
      </c>
    </row>
    <row r="150" spans="3:4" ht="21.75" customHeight="1" hidden="1" outlineLevel="2">
      <c r="C150" s="20" t="s">
        <v>147</v>
      </c>
      <c r="D150" s="21"/>
    </row>
    <row r="151" spans="3:4" ht="21.75" customHeight="1" hidden="1" outlineLevel="2">
      <c r="C151" s="20" t="s">
        <v>148</v>
      </c>
      <c r="D151" s="21"/>
    </row>
    <row r="152" spans="3:4" ht="21.75" customHeight="1" hidden="1" outlineLevel="2" collapsed="1">
      <c r="C152" s="20" t="s">
        <v>149</v>
      </c>
      <c r="D152" s="17">
        <f>SUM(D153:D155)</f>
        <v>0</v>
      </c>
    </row>
    <row r="153" spans="3:4" ht="21.75" customHeight="1" hidden="1" outlineLevel="3">
      <c r="C153" s="31" t="s">
        <v>150</v>
      </c>
      <c r="D153" s="21"/>
    </row>
    <row r="154" spans="3:4" ht="21.75" customHeight="1" hidden="1" outlineLevel="3">
      <c r="C154" s="31" t="s">
        <v>151</v>
      </c>
      <c r="D154" s="21"/>
    </row>
    <row r="155" spans="3:4" ht="21.75" customHeight="1" hidden="1" outlineLevel="3">
      <c r="C155" s="31" t="s">
        <v>152</v>
      </c>
      <c r="D155" s="21"/>
    </row>
    <row r="156" spans="3:4" ht="21.75" customHeight="1" hidden="1" outlineLevel="2" collapsed="1">
      <c r="C156" s="20" t="s">
        <v>153</v>
      </c>
      <c r="D156" s="17">
        <f>SUM(D157,D158)</f>
        <v>0</v>
      </c>
    </row>
    <row r="157" spans="3:4" ht="21.75" customHeight="1" hidden="1" outlineLevel="3">
      <c r="C157" s="31" t="s">
        <v>154</v>
      </c>
      <c r="D157" s="21"/>
    </row>
    <row r="158" spans="3:4" ht="21.75" customHeight="1" hidden="1" outlineLevel="3">
      <c r="C158" s="22" t="s">
        <v>155</v>
      </c>
      <c r="D158" s="17">
        <f>SUM(D159:D161)</f>
        <v>0</v>
      </c>
    </row>
    <row r="159" spans="3:4" ht="21.75" customHeight="1" hidden="1" outlineLevel="3">
      <c r="C159" s="36" t="s">
        <v>156</v>
      </c>
      <c r="D159" s="21"/>
    </row>
    <row r="160" spans="3:4" ht="21.75" customHeight="1" hidden="1" outlineLevel="3">
      <c r="C160" s="36" t="s">
        <v>157</v>
      </c>
      <c r="D160" s="21"/>
    </row>
    <row r="161" spans="3:4" ht="21.75" customHeight="1" hidden="1" outlineLevel="3">
      <c r="C161" s="36" t="s">
        <v>158</v>
      </c>
      <c r="D161" s="21"/>
    </row>
    <row r="162" spans="3:4" ht="21.75" customHeight="1" hidden="1" outlineLevel="2" collapsed="1">
      <c r="C162" s="20" t="s">
        <v>159</v>
      </c>
      <c r="D162" s="21">
        <f>ROUND(D163,0)</f>
        <v>0</v>
      </c>
    </row>
    <row r="163" spans="3:4" ht="21.75" customHeight="1" hidden="1" outlineLevel="3">
      <c r="C163" s="31" t="s">
        <v>160</v>
      </c>
      <c r="D163" s="21"/>
    </row>
    <row r="164" spans="3:4" ht="21.75" customHeight="1" hidden="1" outlineLevel="2">
      <c r="C164" s="20" t="s">
        <v>161</v>
      </c>
      <c r="D164" s="21"/>
    </row>
    <row r="165" spans="1:4" ht="21.75" customHeight="1" hidden="1" outlineLevel="2">
      <c r="A165" s="23"/>
      <c r="C165" s="20" t="s">
        <v>162</v>
      </c>
      <c r="D165" s="21">
        <v>28</v>
      </c>
    </row>
    <row r="166" spans="3:4" ht="21.75" customHeight="1" hidden="1" outlineLevel="2">
      <c r="C166" s="20" t="s">
        <v>163</v>
      </c>
      <c r="D166" s="17">
        <v>12</v>
      </c>
    </row>
    <row r="167" spans="1:4" ht="21.75" customHeight="1" hidden="1" outlineLevel="2">
      <c r="A167" s="23" t="s">
        <v>26</v>
      </c>
      <c r="C167" s="20" t="s">
        <v>164</v>
      </c>
      <c r="D167" s="17"/>
    </row>
    <row r="168" spans="3:4" ht="21.75" customHeight="1" hidden="1" outlineLevel="2">
      <c r="C168" s="20" t="s">
        <v>165</v>
      </c>
      <c r="D168" s="17"/>
    </row>
    <row r="169" spans="3:4" ht="21.75" customHeight="1" hidden="1" outlineLevel="2" collapsed="1">
      <c r="C169" s="20" t="s">
        <v>166</v>
      </c>
      <c r="D169" s="17">
        <f>SUM(D170,D173)</f>
        <v>0</v>
      </c>
    </row>
    <row r="170" spans="3:4" ht="21.75" customHeight="1" hidden="1" outlineLevel="3">
      <c r="C170" s="31" t="s">
        <v>167</v>
      </c>
      <c r="D170" s="21">
        <f>SUM(D171:D172)</f>
        <v>0</v>
      </c>
    </row>
    <row r="171" spans="3:4" ht="21.75" customHeight="1" hidden="1" outlineLevel="4">
      <c r="C171" s="36" t="s">
        <v>168</v>
      </c>
      <c r="D171" s="21"/>
    </row>
    <row r="172" spans="3:4" ht="21.75" customHeight="1" hidden="1" outlineLevel="4">
      <c r="C172" s="36" t="s">
        <v>169</v>
      </c>
      <c r="D172" s="21"/>
    </row>
    <row r="173" spans="3:4" ht="21.75" customHeight="1" hidden="1" outlineLevel="3">
      <c r="C173" s="32" t="s">
        <v>170</v>
      </c>
      <c r="D173" s="21"/>
    </row>
    <row r="174" spans="3:4" ht="21.75" customHeight="1" hidden="1" outlineLevel="2" collapsed="1">
      <c r="C174" s="20" t="s">
        <v>171</v>
      </c>
      <c r="D174" s="17">
        <f>SUM(D175:D176)</f>
        <v>0</v>
      </c>
    </row>
    <row r="175" spans="1:4" ht="21.75" customHeight="1" hidden="1" outlineLevel="3">
      <c r="A175" s="23"/>
      <c r="C175" s="42" t="s">
        <v>506</v>
      </c>
      <c r="D175" s="21"/>
    </row>
    <row r="176" spans="3:4" ht="21.75" customHeight="1" hidden="1" outlineLevel="3">
      <c r="C176" s="27" t="s">
        <v>172</v>
      </c>
      <c r="D176" s="21"/>
    </row>
    <row r="177" spans="1:4" ht="28.5" customHeight="1" hidden="1" outlineLevel="2">
      <c r="A177" s="23" t="s">
        <v>26</v>
      </c>
      <c r="B177" s="15">
        <v>2160299</v>
      </c>
      <c r="C177" s="43" t="s">
        <v>173</v>
      </c>
      <c r="D177" s="17"/>
    </row>
    <row r="178" spans="3:4" ht="21.75" customHeight="1" hidden="1" outlineLevel="2" collapsed="1">
      <c r="C178" s="16" t="s">
        <v>174</v>
      </c>
      <c r="D178" s="44"/>
    </row>
    <row r="179" spans="3:4" ht="21.75" customHeight="1" hidden="1" outlineLevel="3">
      <c r="C179" s="22" t="s">
        <v>175</v>
      </c>
      <c r="D179" s="44">
        <v>0</v>
      </c>
    </row>
    <row r="180" spans="3:4" ht="21.75" customHeight="1" hidden="1" outlineLevel="2">
      <c r="C180" s="16" t="s">
        <v>176</v>
      </c>
      <c r="D180" s="17">
        <f>ROUND(SUM(D181:D193),0)</f>
        <v>72</v>
      </c>
    </row>
    <row r="181" spans="1:4" ht="20.25" customHeight="1" hidden="1" outlineLevel="3">
      <c r="A181" s="23" t="s">
        <v>26</v>
      </c>
      <c r="B181" s="15">
        <v>2011099</v>
      </c>
      <c r="C181" s="24" t="s">
        <v>177</v>
      </c>
      <c r="D181" s="21">
        <v>3</v>
      </c>
    </row>
    <row r="182" spans="1:4" ht="20.25" customHeight="1" hidden="1" outlineLevel="3">
      <c r="A182" s="23" t="s">
        <v>26</v>
      </c>
      <c r="B182" s="15">
        <v>2011099</v>
      </c>
      <c r="C182" s="24" t="s">
        <v>178</v>
      </c>
      <c r="D182" s="21">
        <v>3.2</v>
      </c>
    </row>
    <row r="183" spans="1:4" ht="21.75" customHeight="1" hidden="1" outlineLevel="3">
      <c r="A183" s="23" t="s">
        <v>26</v>
      </c>
      <c r="B183" s="15">
        <v>2012999</v>
      </c>
      <c r="C183" s="22" t="s">
        <v>179</v>
      </c>
      <c r="D183" s="45"/>
    </row>
    <row r="184" spans="1:4" s="48" customFormat="1" ht="18.75" hidden="1" outlineLevel="3">
      <c r="A184" s="23" t="s">
        <v>26</v>
      </c>
      <c r="B184" s="46"/>
      <c r="C184" s="24" t="s">
        <v>180</v>
      </c>
      <c r="D184" s="47"/>
    </row>
    <row r="185" spans="1:4" s="48" customFormat="1" ht="30.75" customHeight="1" hidden="1" outlineLevel="3">
      <c r="A185" s="23" t="s">
        <v>26</v>
      </c>
      <c r="B185" s="46"/>
      <c r="C185" s="24" t="s">
        <v>181</v>
      </c>
      <c r="D185" s="47"/>
    </row>
    <row r="186" spans="1:4" ht="21.75" customHeight="1" hidden="1" outlineLevel="3">
      <c r="A186" s="23" t="s">
        <v>26</v>
      </c>
      <c r="B186" s="15">
        <v>2010104</v>
      </c>
      <c r="C186" s="31" t="s">
        <v>182</v>
      </c>
      <c r="D186" s="17">
        <f>SUM(D171,D174)</f>
        <v>0</v>
      </c>
    </row>
    <row r="187" spans="1:4" ht="21.75" customHeight="1" hidden="1" outlineLevel="3">
      <c r="A187" s="23" t="s">
        <v>26</v>
      </c>
      <c r="C187" s="31" t="s">
        <v>183</v>
      </c>
      <c r="D187" s="17">
        <f>SUM(D172,D175)</f>
        <v>0</v>
      </c>
    </row>
    <row r="188" spans="1:4" ht="21.75" customHeight="1" hidden="1" outlineLevel="3">
      <c r="A188" s="23" t="s">
        <v>26</v>
      </c>
      <c r="B188" s="15">
        <v>20502</v>
      </c>
      <c r="C188" s="31" t="s">
        <v>184</v>
      </c>
      <c r="D188" s="21">
        <v>34</v>
      </c>
    </row>
    <row r="189" spans="1:4" ht="31.5" customHeight="1" hidden="1" outlineLevel="3">
      <c r="A189" s="23" t="s">
        <v>26</v>
      </c>
      <c r="B189" s="15">
        <v>2010308</v>
      </c>
      <c r="C189" s="24" t="s">
        <v>185</v>
      </c>
      <c r="D189" s="21">
        <v>8</v>
      </c>
    </row>
    <row r="190" spans="1:4" ht="21.75" customHeight="1" hidden="1" outlineLevel="3">
      <c r="A190" s="23" t="s">
        <v>26</v>
      </c>
      <c r="B190" s="15">
        <v>20108</v>
      </c>
      <c r="C190" s="22" t="s">
        <v>186</v>
      </c>
      <c r="D190" s="21"/>
    </row>
    <row r="191" spans="1:4" ht="21.75" customHeight="1" hidden="1" outlineLevel="3">
      <c r="A191" s="23" t="s">
        <v>26</v>
      </c>
      <c r="B191" s="15">
        <v>21401</v>
      </c>
      <c r="C191" s="22" t="s">
        <v>187</v>
      </c>
      <c r="D191" s="21"/>
    </row>
    <row r="192" spans="1:4" s="53" customFormat="1" ht="21.75" customHeight="1" hidden="1" outlineLevel="3">
      <c r="A192" s="49"/>
      <c r="B192" s="50">
        <v>2081501</v>
      </c>
      <c r="C192" s="51" t="s">
        <v>188</v>
      </c>
      <c r="D192" s="52"/>
    </row>
    <row r="193" spans="1:4" s="57" customFormat="1" ht="21.75" customHeight="1" hidden="1" outlineLevel="3">
      <c r="A193" s="23"/>
      <c r="B193" s="54">
        <v>2081501</v>
      </c>
      <c r="C193" s="55" t="s">
        <v>507</v>
      </c>
      <c r="D193" s="56">
        <v>24</v>
      </c>
    </row>
    <row r="194" spans="3:4" ht="21.75" customHeight="1" collapsed="1">
      <c r="C194" s="26" t="s">
        <v>189</v>
      </c>
      <c r="D194" s="19"/>
    </row>
    <row r="195" spans="3:4" ht="21.75" customHeight="1">
      <c r="C195" s="26" t="s">
        <v>190</v>
      </c>
      <c r="D195" s="19"/>
    </row>
    <row r="196" spans="1:4" s="14" customFormat="1" ht="21.75" customHeight="1" collapsed="1">
      <c r="A196" s="12"/>
      <c r="B196" s="12"/>
      <c r="C196" s="26" t="s">
        <v>191</v>
      </c>
      <c r="D196" s="9">
        <f>ROUND(SUM(D197,D213,D216),0)</f>
        <v>0</v>
      </c>
    </row>
    <row r="197" spans="3:4" ht="21.75" customHeight="1" hidden="1" outlineLevel="1" collapsed="1">
      <c r="C197" s="28" t="s">
        <v>192</v>
      </c>
      <c r="D197" s="17">
        <f>SUM(D198,D204,D205,D209,D210,D211,D212)</f>
        <v>0</v>
      </c>
    </row>
    <row r="198" spans="3:4" ht="21.75" customHeight="1" hidden="1" outlineLevel="2">
      <c r="C198" s="20" t="s">
        <v>193</v>
      </c>
      <c r="D198" s="21">
        <f>SUM(D199:D203)</f>
        <v>0</v>
      </c>
    </row>
    <row r="199" spans="3:4" ht="21.75" customHeight="1" hidden="1" outlineLevel="3">
      <c r="C199" s="31" t="s">
        <v>194</v>
      </c>
      <c r="D199" s="21"/>
    </row>
    <row r="200" spans="3:4" ht="21.75" customHeight="1" hidden="1" outlineLevel="3">
      <c r="C200" s="31" t="s">
        <v>195</v>
      </c>
      <c r="D200" s="21"/>
    </row>
    <row r="201" spans="3:4" ht="21.75" customHeight="1" hidden="1" outlineLevel="3">
      <c r="C201" s="31" t="s">
        <v>196</v>
      </c>
      <c r="D201" s="21"/>
    </row>
    <row r="202" spans="3:4" ht="21.75" customHeight="1" hidden="1" outlineLevel="3">
      <c r="C202" s="31" t="s">
        <v>197</v>
      </c>
      <c r="D202" s="21"/>
    </row>
    <row r="203" spans="3:4" ht="21.75" customHeight="1" hidden="1" outlineLevel="3">
      <c r="C203" s="31" t="s">
        <v>198</v>
      </c>
      <c r="D203" s="21"/>
    </row>
    <row r="204" spans="3:4" ht="21.75" customHeight="1" hidden="1" outlineLevel="2">
      <c r="C204" s="20" t="s">
        <v>199</v>
      </c>
      <c r="D204" s="21"/>
    </row>
    <row r="205" spans="3:4" ht="21.75" customHeight="1" hidden="1" outlineLevel="2">
      <c r="C205" s="30" t="s">
        <v>200</v>
      </c>
      <c r="D205" s="17">
        <f>SUM(D206:D208)</f>
        <v>0</v>
      </c>
    </row>
    <row r="206" spans="3:4" ht="21.75" customHeight="1" hidden="1" outlineLevel="3">
      <c r="C206" s="32" t="s">
        <v>201</v>
      </c>
      <c r="D206" s="21"/>
    </row>
    <row r="207" spans="3:4" ht="21.75" customHeight="1" hidden="1" outlineLevel="3">
      <c r="C207" s="32" t="s">
        <v>202</v>
      </c>
      <c r="D207" s="21"/>
    </row>
    <row r="208" spans="3:4" ht="21.75" customHeight="1" hidden="1" outlineLevel="3">
      <c r="C208" s="32" t="s">
        <v>203</v>
      </c>
      <c r="D208" s="21"/>
    </row>
    <row r="209" spans="3:4" ht="21.75" customHeight="1" hidden="1" outlineLevel="2">
      <c r="C209" s="30" t="s">
        <v>204</v>
      </c>
      <c r="D209" s="21"/>
    </row>
    <row r="210" spans="3:4" ht="21.75" customHeight="1" hidden="1" outlineLevel="2">
      <c r="C210" s="30" t="s">
        <v>205</v>
      </c>
      <c r="D210" s="21"/>
    </row>
    <row r="211" spans="3:4" ht="21.75" customHeight="1" hidden="1" outlineLevel="2">
      <c r="C211" s="20" t="s">
        <v>206</v>
      </c>
      <c r="D211" s="21"/>
    </row>
    <row r="212" spans="3:4" ht="21.75" customHeight="1" hidden="1" outlineLevel="2">
      <c r="C212" s="20" t="s">
        <v>207</v>
      </c>
      <c r="D212" s="21"/>
    </row>
    <row r="213" spans="3:4" ht="21.75" customHeight="1" hidden="1" outlineLevel="1">
      <c r="C213" s="28" t="s">
        <v>208</v>
      </c>
      <c r="D213" s="21">
        <f>SUM(D214:D215)</f>
        <v>0</v>
      </c>
    </row>
    <row r="214" spans="3:4" ht="21.75" customHeight="1" hidden="1" outlineLevel="1">
      <c r="C214" s="20" t="s">
        <v>209</v>
      </c>
      <c r="D214" s="21"/>
    </row>
    <row r="215" spans="3:4" ht="21.75" customHeight="1" hidden="1" outlineLevel="1">
      <c r="C215" s="20" t="s">
        <v>210</v>
      </c>
      <c r="D215" s="21"/>
    </row>
    <row r="216" spans="3:4" ht="21.75" customHeight="1" hidden="1" outlineLevel="1">
      <c r="C216" s="28" t="s">
        <v>211</v>
      </c>
      <c r="D216" s="21">
        <f>SUM(D217:D218)</f>
        <v>0</v>
      </c>
    </row>
    <row r="217" spans="3:4" ht="21.75" customHeight="1" hidden="1" outlineLevel="1">
      <c r="C217" s="20" t="s">
        <v>212</v>
      </c>
      <c r="D217" s="21"/>
    </row>
    <row r="218" spans="3:4" ht="21.75" customHeight="1" hidden="1" outlineLevel="1">
      <c r="C218" s="20" t="s">
        <v>213</v>
      </c>
      <c r="D218" s="21"/>
    </row>
    <row r="219" spans="1:4" s="14" customFormat="1" ht="21.75" customHeight="1" collapsed="1">
      <c r="A219" s="23" t="s">
        <v>26</v>
      </c>
      <c r="B219" s="12"/>
      <c r="C219" s="26" t="s">
        <v>214</v>
      </c>
      <c r="D219" s="19"/>
    </row>
    <row r="220" spans="1:4" s="14" customFormat="1" ht="21.75" customHeight="1" collapsed="1">
      <c r="A220" s="15"/>
      <c r="B220" s="12"/>
      <c r="C220" s="26" t="s">
        <v>215</v>
      </c>
      <c r="D220" s="9">
        <f>ROUND(SUM(D221,D243,D260,D266,D269,D270,D271,D272),0)</f>
        <v>106</v>
      </c>
    </row>
    <row r="221" spans="1:4" ht="21.75" customHeight="1" hidden="1" outlineLevel="1" collapsed="1">
      <c r="A221" s="23" t="s">
        <v>26</v>
      </c>
      <c r="C221" s="28" t="s">
        <v>216</v>
      </c>
      <c r="D221" s="17">
        <f>SUM(D222,D239)</f>
        <v>85.72</v>
      </c>
    </row>
    <row r="222" spans="1:4" ht="21.75" customHeight="1" hidden="1" outlineLevel="2">
      <c r="A222" s="23"/>
      <c r="C222" s="20" t="s">
        <v>217</v>
      </c>
      <c r="D222" s="17">
        <f>SUM(D223,D226,D230,D233,D236)</f>
        <v>79</v>
      </c>
    </row>
    <row r="223" spans="2:4" ht="21.75" customHeight="1" hidden="1" outlineLevel="2">
      <c r="B223" s="15">
        <v>20402</v>
      </c>
      <c r="C223" s="31" t="s">
        <v>76</v>
      </c>
      <c r="D223" s="17">
        <f>SUM(D224:D225)</f>
        <v>47</v>
      </c>
    </row>
    <row r="224" spans="3:4" ht="21.75" customHeight="1" hidden="1" outlineLevel="3">
      <c r="C224" s="36" t="s">
        <v>218</v>
      </c>
      <c r="D224" s="21">
        <v>32</v>
      </c>
    </row>
    <row r="225" spans="3:4" ht="21.75" customHeight="1" hidden="1" outlineLevel="3">
      <c r="C225" s="36" t="s">
        <v>219</v>
      </c>
      <c r="D225" s="21">
        <v>15</v>
      </c>
    </row>
    <row r="226" spans="2:4" ht="21.75" customHeight="1" hidden="1" outlineLevel="2">
      <c r="B226" s="15">
        <v>20402</v>
      </c>
      <c r="C226" s="31" t="s">
        <v>77</v>
      </c>
      <c r="D226" s="17">
        <f>SUM(D227:D229)</f>
        <v>0</v>
      </c>
    </row>
    <row r="227" spans="3:4" ht="21.75" customHeight="1" hidden="1" outlineLevel="3">
      <c r="C227" s="36" t="s">
        <v>218</v>
      </c>
      <c r="D227" s="21"/>
    </row>
    <row r="228" spans="3:4" ht="21.75" customHeight="1" hidden="1" outlineLevel="3">
      <c r="C228" s="36" t="s">
        <v>219</v>
      </c>
      <c r="D228" s="21"/>
    </row>
    <row r="229" spans="3:4" ht="21.75" customHeight="1" hidden="1" outlineLevel="3">
      <c r="C229" s="36" t="s">
        <v>220</v>
      </c>
      <c r="D229" s="21"/>
    </row>
    <row r="230" spans="2:4" ht="21.75" customHeight="1" hidden="1" outlineLevel="2">
      <c r="B230" s="15">
        <v>20404</v>
      </c>
      <c r="C230" s="31" t="s">
        <v>221</v>
      </c>
      <c r="D230" s="17">
        <f>SUM(D231:D232)</f>
        <v>0</v>
      </c>
    </row>
    <row r="231" spans="3:4" ht="21.75" customHeight="1" hidden="1" outlineLevel="3">
      <c r="C231" s="36" t="s">
        <v>218</v>
      </c>
      <c r="D231" s="21"/>
    </row>
    <row r="232" spans="3:4" ht="21.75" customHeight="1" hidden="1" outlineLevel="3">
      <c r="C232" s="36" t="s">
        <v>219</v>
      </c>
      <c r="D232" s="21"/>
    </row>
    <row r="233" spans="2:4" ht="21.75" customHeight="1" hidden="1" outlineLevel="2">
      <c r="B233" s="15">
        <v>20405</v>
      </c>
      <c r="C233" s="31" t="s">
        <v>222</v>
      </c>
      <c r="D233" s="17">
        <f>SUM(D234:D235)</f>
        <v>0</v>
      </c>
    </row>
    <row r="234" spans="3:4" ht="21.75" customHeight="1" hidden="1" outlineLevel="3">
      <c r="C234" s="36" t="s">
        <v>218</v>
      </c>
      <c r="D234" s="21"/>
    </row>
    <row r="235" spans="3:4" ht="21.75" customHeight="1" hidden="1" outlineLevel="3">
      <c r="C235" s="36" t="s">
        <v>219</v>
      </c>
      <c r="D235" s="21"/>
    </row>
    <row r="236" spans="2:4" ht="21.75" customHeight="1" hidden="1" outlineLevel="2">
      <c r="B236" s="15">
        <v>20406</v>
      </c>
      <c r="C236" s="31" t="s">
        <v>223</v>
      </c>
      <c r="D236" s="17">
        <f>SUM(D237:D238)</f>
        <v>32</v>
      </c>
    </row>
    <row r="237" spans="3:4" ht="21.75" customHeight="1" hidden="1" outlineLevel="3">
      <c r="C237" s="36" t="s">
        <v>218</v>
      </c>
      <c r="D237" s="21">
        <v>20</v>
      </c>
    </row>
    <row r="238" spans="3:4" ht="21.75" customHeight="1" hidden="1" outlineLevel="3">
      <c r="C238" s="36" t="s">
        <v>219</v>
      </c>
      <c r="D238" s="21">
        <v>12</v>
      </c>
    </row>
    <row r="239" spans="1:4" ht="21.75" customHeight="1" hidden="1" outlineLevel="2">
      <c r="A239" s="23"/>
      <c r="C239" s="20" t="s">
        <v>224</v>
      </c>
      <c r="D239" s="17">
        <f>SUM(D240:D242)</f>
        <v>6.72</v>
      </c>
    </row>
    <row r="240" spans="2:4" ht="21.75" customHeight="1" hidden="1" outlineLevel="2">
      <c r="B240" s="15">
        <v>20402</v>
      </c>
      <c r="C240" s="31" t="s">
        <v>76</v>
      </c>
      <c r="D240" s="21">
        <v>6.72</v>
      </c>
    </row>
    <row r="241" spans="2:4" ht="21.75" customHeight="1" hidden="1" outlineLevel="2">
      <c r="B241" s="15">
        <v>20404</v>
      </c>
      <c r="C241" s="31" t="s">
        <v>221</v>
      </c>
      <c r="D241" s="21"/>
    </row>
    <row r="242" spans="2:4" ht="21.75" customHeight="1" hidden="1" outlineLevel="2">
      <c r="B242" s="15">
        <v>20405</v>
      </c>
      <c r="C242" s="31" t="s">
        <v>222</v>
      </c>
      <c r="D242" s="21"/>
    </row>
    <row r="243" spans="1:5" ht="21.75" customHeight="1" hidden="1" outlineLevel="1" collapsed="1">
      <c r="A243" s="23" t="s">
        <v>26</v>
      </c>
      <c r="C243" s="28" t="s">
        <v>225</v>
      </c>
      <c r="D243" s="17">
        <f>SUM(D244,D247,D251,D254,D257)</f>
        <v>20</v>
      </c>
      <c r="E243" s="17">
        <f>SUM(E244,E247,E251,E254,E257)</f>
        <v>0</v>
      </c>
    </row>
    <row r="244" spans="2:4" ht="21.75" customHeight="1" hidden="1" outlineLevel="2">
      <c r="B244" s="15">
        <v>20402</v>
      </c>
      <c r="C244" s="31" t="s">
        <v>76</v>
      </c>
      <c r="D244" s="17">
        <f>SUM(D245:D246)</f>
        <v>12</v>
      </c>
    </row>
    <row r="245" spans="3:4" ht="21.75" customHeight="1" hidden="1" outlineLevel="3">
      <c r="C245" s="36" t="s">
        <v>218</v>
      </c>
      <c r="D245" s="21"/>
    </row>
    <row r="246" spans="3:4" ht="21.75" customHeight="1" hidden="1" outlineLevel="3">
      <c r="C246" s="36" t="s">
        <v>219</v>
      </c>
      <c r="D246" s="21">
        <v>12</v>
      </c>
    </row>
    <row r="247" spans="2:4" ht="21.75" customHeight="1" hidden="1" outlineLevel="2">
      <c r="B247" s="15">
        <v>20402</v>
      </c>
      <c r="C247" s="31" t="s">
        <v>77</v>
      </c>
      <c r="D247" s="17">
        <f>SUM(D248:D250)</f>
        <v>0</v>
      </c>
    </row>
    <row r="248" spans="3:4" ht="21.75" customHeight="1" hidden="1" outlineLevel="3">
      <c r="C248" s="36" t="s">
        <v>218</v>
      </c>
      <c r="D248" s="21"/>
    </row>
    <row r="249" spans="3:4" ht="21.75" customHeight="1" hidden="1" outlineLevel="3">
      <c r="C249" s="36" t="s">
        <v>219</v>
      </c>
      <c r="D249" s="21"/>
    </row>
    <row r="250" spans="3:4" ht="21.75" customHeight="1" hidden="1" outlineLevel="3">
      <c r="C250" s="36" t="s">
        <v>220</v>
      </c>
      <c r="D250" s="21"/>
    </row>
    <row r="251" spans="2:4" ht="21.75" customHeight="1" hidden="1" outlineLevel="2">
      <c r="B251" s="15">
        <v>20404</v>
      </c>
      <c r="C251" s="31" t="s">
        <v>221</v>
      </c>
      <c r="D251" s="17">
        <f>SUM(D252:D253)</f>
        <v>0</v>
      </c>
    </row>
    <row r="252" spans="3:4" ht="21.75" customHeight="1" hidden="1" outlineLevel="3">
      <c r="C252" s="36" t="s">
        <v>218</v>
      </c>
      <c r="D252" s="21"/>
    </row>
    <row r="253" spans="3:4" ht="21.75" customHeight="1" hidden="1" outlineLevel="3">
      <c r="C253" s="36" t="s">
        <v>219</v>
      </c>
      <c r="D253" s="21"/>
    </row>
    <row r="254" spans="2:4" ht="21.75" customHeight="1" hidden="1" outlineLevel="2">
      <c r="B254" s="15">
        <v>20405</v>
      </c>
      <c r="C254" s="31" t="s">
        <v>222</v>
      </c>
      <c r="D254" s="17">
        <f>SUM(D255:D256)</f>
        <v>0</v>
      </c>
    </row>
    <row r="255" spans="3:4" ht="21.75" customHeight="1" hidden="1" outlineLevel="3">
      <c r="C255" s="36" t="s">
        <v>218</v>
      </c>
      <c r="D255" s="21"/>
    </row>
    <row r="256" spans="3:4" ht="21.75" customHeight="1" hidden="1" outlineLevel="3">
      <c r="C256" s="36" t="s">
        <v>219</v>
      </c>
      <c r="D256" s="21"/>
    </row>
    <row r="257" spans="2:4" ht="21.75" customHeight="1" hidden="1" outlineLevel="2">
      <c r="B257" s="15">
        <v>20406</v>
      </c>
      <c r="C257" s="31" t="s">
        <v>223</v>
      </c>
      <c r="D257" s="17">
        <f>SUM(D258:D259)</f>
        <v>8</v>
      </c>
    </row>
    <row r="258" spans="3:4" ht="21.75" customHeight="1" hidden="1" outlineLevel="3">
      <c r="C258" s="36" t="s">
        <v>218</v>
      </c>
      <c r="D258" s="21"/>
    </row>
    <row r="259" spans="3:4" ht="21.75" customHeight="1" hidden="1" outlineLevel="3">
      <c r="C259" s="36" t="s">
        <v>219</v>
      </c>
      <c r="D259" s="21">
        <v>8</v>
      </c>
    </row>
    <row r="260" spans="1:4" ht="21.75" customHeight="1" hidden="1" outlineLevel="1" collapsed="1">
      <c r="A260" s="23"/>
      <c r="C260" s="58" t="s">
        <v>508</v>
      </c>
      <c r="D260" s="17">
        <f>SUM(D261:D265)</f>
        <v>0</v>
      </c>
    </row>
    <row r="261" spans="2:4" ht="21.75" customHeight="1" hidden="1" outlineLevel="2">
      <c r="B261" s="15">
        <v>20402</v>
      </c>
      <c r="C261" s="20" t="s">
        <v>76</v>
      </c>
      <c r="D261" s="21"/>
    </row>
    <row r="262" spans="2:4" ht="21.75" customHeight="1" hidden="1" outlineLevel="2">
      <c r="B262" s="15">
        <v>20402</v>
      </c>
      <c r="C262" s="20" t="s">
        <v>77</v>
      </c>
      <c r="D262" s="21"/>
    </row>
    <row r="263" spans="2:4" ht="21.75" customHeight="1" hidden="1" outlineLevel="2">
      <c r="B263" s="15">
        <v>20404</v>
      </c>
      <c r="C263" s="20" t="s">
        <v>221</v>
      </c>
      <c r="D263" s="21"/>
    </row>
    <row r="264" spans="2:4" ht="21.75" customHeight="1" hidden="1" outlineLevel="2">
      <c r="B264" s="15">
        <v>20405</v>
      </c>
      <c r="C264" s="20" t="s">
        <v>222</v>
      </c>
      <c r="D264" s="21"/>
    </row>
    <row r="265" spans="2:4" ht="21.75" customHeight="1" hidden="1" outlineLevel="2">
      <c r="B265" s="15">
        <v>20406</v>
      </c>
      <c r="C265" s="20" t="s">
        <v>223</v>
      </c>
      <c r="D265" s="21"/>
    </row>
    <row r="266" spans="1:4" ht="21.75" customHeight="1" hidden="1" outlineLevel="1" collapsed="1">
      <c r="A266" s="23"/>
      <c r="C266" s="27" t="s">
        <v>226</v>
      </c>
      <c r="D266" s="17">
        <f>SUM(D267:D268)</f>
        <v>0</v>
      </c>
    </row>
    <row r="267" spans="2:4" ht="21.75" customHeight="1" hidden="1" outlineLevel="2">
      <c r="B267" s="15">
        <v>20402</v>
      </c>
      <c r="C267" s="20" t="s">
        <v>76</v>
      </c>
      <c r="D267" s="21"/>
    </row>
    <row r="268" spans="2:4" ht="21.75" customHeight="1" hidden="1" outlineLevel="2">
      <c r="B268" s="15">
        <v>20406</v>
      </c>
      <c r="C268" s="20" t="s">
        <v>223</v>
      </c>
      <c r="D268" s="21"/>
    </row>
    <row r="269" spans="1:4" ht="23.25" customHeight="1" hidden="1" outlineLevel="2">
      <c r="A269" s="23" t="s">
        <v>26</v>
      </c>
      <c r="B269" s="15">
        <v>2049901</v>
      </c>
      <c r="C269" s="28" t="s">
        <v>227</v>
      </c>
      <c r="D269" s="21"/>
    </row>
    <row r="270" spans="1:4" ht="33.75" customHeight="1" hidden="1" outlineLevel="1">
      <c r="A270" s="23" t="s">
        <v>26</v>
      </c>
      <c r="C270" s="29" t="s">
        <v>228</v>
      </c>
      <c r="D270" s="21"/>
    </row>
    <row r="271" spans="1:4" ht="21.75" customHeight="1" hidden="1" outlineLevel="1">
      <c r="A271" s="23"/>
      <c r="B271" s="15">
        <v>204</v>
      </c>
      <c r="C271" s="13" t="s">
        <v>229</v>
      </c>
      <c r="D271" s="21"/>
    </row>
    <row r="272" spans="2:4" ht="21.75" customHeight="1" hidden="1" outlineLevel="1">
      <c r="B272" s="15">
        <v>2130213</v>
      </c>
      <c r="C272" s="28" t="s">
        <v>230</v>
      </c>
      <c r="D272" s="17"/>
    </row>
    <row r="273" spans="1:4" s="14" customFormat="1" ht="21.75" customHeight="1" collapsed="1">
      <c r="A273" s="15"/>
      <c r="B273" s="12"/>
      <c r="C273" s="26" t="s">
        <v>231</v>
      </c>
      <c r="D273" s="9">
        <f>ROUND(SUM(D274:D289),0)</f>
        <v>258</v>
      </c>
    </row>
    <row r="274" spans="2:4" ht="21.75" customHeight="1" hidden="1" outlineLevel="1">
      <c r="B274" s="15">
        <v>20502</v>
      </c>
      <c r="C274" s="59" t="s">
        <v>232</v>
      </c>
      <c r="D274" s="21"/>
    </row>
    <row r="275" spans="1:4" ht="21.75" customHeight="1" hidden="1" outlineLevel="1">
      <c r="A275" s="23" t="s">
        <v>26</v>
      </c>
      <c r="B275" s="15">
        <v>20502</v>
      </c>
      <c r="C275" s="59" t="s">
        <v>233</v>
      </c>
      <c r="D275" s="21"/>
    </row>
    <row r="276" spans="1:4" ht="21.75" customHeight="1" hidden="1" outlineLevel="1">
      <c r="A276" s="23" t="s">
        <v>26</v>
      </c>
      <c r="B276" s="15">
        <v>20502</v>
      </c>
      <c r="C276" s="59" t="s">
        <v>234</v>
      </c>
      <c r="D276" s="21">
        <v>128</v>
      </c>
    </row>
    <row r="277" spans="1:4" ht="21.75" customHeight="1" hidden="1" outlineLevel="1">
      <c r="A277" s="23" t="s">
        <v>26</v>
      </c>
      <c r="B277" s="15">
        <v>20502</v>
      </c>
      <c r="C277" s="60" t="s">
        <v>235</v>
      </c>
      <c r="D277" s="21">
        <v>-4</v>
      </c>
    </row>
    <row r="278" spans="1:4" ht="24.75" customHeight="1" hidden="1" outlineLevel="1">
      <c r="A278" s="23" t="s">
        <v>26</v>
      </c>
      <c r="B278" s="15">
        <v>20502</v>
      </c>
      <c r="C278" s="60" t="s">
        <v>236</v>
      </c>
      <c r="D278" s="21"/>
    </row>
    <row r="279" spans="1:4" ht="36" customHeight="1" hidden="1" outlineLevel="1">
      <c r="A279" s="23" t="s">
        <v>26</v>
      </c>
      <c r="B279" s="15">
        <v>20502</v>
      </c>
      <c r="C279" s="59" t="s">
        <v>237</v>
      </c>
      <c r="D279" s="21">
        <v>3</v>
      </c>
    </row>
    <row r="280" spans="1:4" ht="21.75" customHeight="1" hidden="1" outlineLevel="1">
      <c r="A280" s="23" t="s">
        <v>26</v>
      </c>
      <c r="B280" s="15">
        <v>20502</v>
      </c>
      <c r="C280" s="59" t="s">
        <v>238</v>
      </c>
      <c r="D280" s="21"/>
    </row>
    <row r="281" spans="1:4" ht="21.75" customHeight="1" hidden="1" outlineLevel="1">
      <c r="A281" s="23" t="s">
        <v>26</v>
      </c>
      <c r="B281" s="15">
        <v>20502</v>
      </c>
      <c r="C281" s="59" t="s">
        <v>239</v>
      </c>
      <c r="D281" s="21"/>
    </row>
    <row r="282" spans="1:4" ht="21.75" customHeight="1" hidden="1" outlineLevel="1">
      <c r="A282" s="23" t="s">
        <v>26</v>
      </c>
      <c r="B282" s="15">
        <v>20502</v>
      </c>
      <c r="C282" s="59" t="s">
        <v>240</v>
      </c>
      <c r="D282" s="21"/>
    </row>
    <row r="283" spans="1:4" ht="21.75" customHeight="1" hidden="1" outlineLevel="1">
      <c r="A283" s="23" t="s">
        <v>26</v>
      </c>
      <c r="B283" s="15">
        <v>20502</v>
      </c>
      <c r="C283" s="59" t="s">
        <v>241</v>
      </c>
      <c r="D283" s="21"/>
    </row>
    <row r="284" spans="1:4" ht="21.75" customHeight="1" hidden="1" outlineLevel="1">
      <c r="A284" s="23" t="s">
        <v>26</v>
      </c>
      <c r="B284" s="15">
        <v>20502</v>
      </c>
      <c r="C284" s="59" t="s">
        <v>242</v>
      </c>
      <c r="D284" s="21"/>
    </row>
    <row r="285" spans="1:4" ht="24" customHeight="1" hidden="1" outlineLevel="1">
      <c r="A285" s="23" t="s">
        <v>26</v>
      </c>
      <c r="B285" s="15">
        <v>20502</v>
      </c>
      <c r="C285" s="59" t="s">
        <v>243</v>
      </c>
      <c r="D285" s="21">
        <v>1</v>
      </c>
    </row>
    <row r="286" spans="1:4" s="53" customFormat="1" ht="24" customHeight="1" hidden="1" outlineLevel="1">
      <c r="A286" s="49" t="s">
        <v>26</v>
      </c>
      <c r="B286" s="50">
        <v>20502</v>
      </c>
      <c r="C286" s="61" t="s">
        <v>244</v>
      </c>
      <c r="D286" s="52"/>
    </row>
    <row r="287" spans="1:4" ht="33" customHeight="1" hidden="1" outlineLevel="1">
      <c r="A287" s="23" t="s">
        <v>26</v>
      </c>
      <c r="B287" s="15">
        <v>20502</v>
      </c>
      <c r="C287" s="59" t="s">
        <v>245</v>
      </c>
      <c r="D287" s="21"/>
    </row>
    <row r="288" spans="1:4" ht="21.75" customHeight="1" hidden="1" outlineLevel="1">
      <c r="A288" s="23"/>
      <c r="C288" s="34" t="s">
        <v>246</v>
      </c>
      <c r="D288" s="21">
        <v>130</v>
      </c>
    </row>
    <row r="289" spans="2:4" ht="21.75" customHeight="1" hidden="1" outlineLevel="1">
      <c r="B289" s="15">
        <v>2050399</v>
      </c>
      <c r="C289" s="59" t="s">
        <v>247</v>
      </c>
      <c r="D289" s="21"/>
    </row>
    <row r="290" spans="1:4" s="14" customFormat="1" ht="21.75" customHeight="1" collapsed="1">
      <c r="A290" s="15"/>
      <c r="B290" s="12"/>
      <c r="C290" s="26" t="s">
        <v>248</v>
      </c>
      <c r="D290" s="9">
        <f>ROUND(SUM(D291,D304),0)</f>
        <v>2394</v>
      </c>
    </row>
    <row r="291" spans="1:4" s="14" customFormat="1" ht="21.75" customHeight="1" hidden="1" outlineLevel="1">
      <c r="A291" s="15"/>
      <c r="B291" s="12"/>
      <c r="C291" s="26" t="s">
        <v>249</v>
      </c>
      <c r="D291" s="9">
        <f>ROUND(SUM(D292:D303),0)</f>
        <v>0</v>
      </c>
    </row>
    <row r="292" spans="3:4" ht="21.75" customHeight="1" hidden="1" outlineLevel="2">
      <c r="C292" s="28" t="s">
        <v>250</v>
      </c>
      <c r="D292" s="21"/>
    </row>
    <row r="293" spans="3:4" ht="21.75" customHeight="1" hidden="1" outlineLevel="2">
      <c r="C293" s="28" t="s">
        <v>251</v>
      </c>
      <c r="D293" s="21"/>
    </row>
    <row r="294" spans="3:4" ht="21.75" customHeight="1" hidden="1" outlineLevel="2">
      <c r="C294" s="28" t="s">
        <v>252</v>
      </c>
      <c r="D294" s="21"/>
    </row>
    <row r="295" spans="3:4" ht="21.75" customHeight="1" hidden="1" outlineLevel="2">
      <c r="C295" s="28" t="s">
        <v>253</v>
      </c>
      <c r="D295" s="21"/>
    </row>
    <row r="296" spans="3:4" ht="21.75" customHeight="1" hidden="1" outlineLevel="2">
      <c r="C296" s="28" t="s">
        <v>254</v>
      </c>
      <c r="D296" s="21"/>
    </row>
    <row r="297" spans="3:4" ht="21.75" customHeight="1" hidden="1" outlineLevel="2">
      <c r="C297" s="28" t="s">
        <v>255</v>
      </c>
      <c r="D297" s="21"/>
    </row>
    <row r="298" spans="3:4" ht="21.75" customHeight="1" hidden="1" outlineLevel="2">
      <c r="C298" s="28" t="s">
        <v>256</v>
      </c>
      <c r="D298" s="21"/>
    </row>
    <row r="299" spans="3:4" ht="21.75" customHeight="1" hidden="1" outlineLevel="2">
      <c r="C299" s="28" t="s">
        <v>257</v>
      </c>
      <c r="D299" s="21"/>
    </row>
    <row r="300" spans="3:4" ht="21.75" customHeight="1" hidden="1" outlineLevel="2">
      <c r="C300" s="28" t="s">
        <v>258</v>
      </c>
      <c r="D300" s="21"/>
    </row>
    <row r="301" spans="3:4" ht="21.75" customHeight="1" hidden="1" outlineLevel="2">
      <c r="C301" s="27" t="s">
        <v>259</v>
      </c>
      <c r="D301" s="21"/>
    </row>
    <row r="302" spans="3:4" ht="21.75" customHeight="1" hidden="1" outlineLevel="2">
      <c r="C302" s="27" t="s">
        <v>260</v>
      </c>
      <c r="D302" s="21"/>
    </row>
    <row r="303" spans="3:4" ht="21.75" customHeight="1" hidden="1" outlineLevel="2">
      <c r="C303" s="28" t="s">
        <v>261</v>
      </c>
      <c r="D303" s="21"/>
    </row>
    <row r="304" spans="3:4" ht="21.75" customHeight="1" hidden="1" outlineLevel="1">
      <c r="C304" s="26" t="s">
        <v>262</v>
      </c>
      <c r="D304" s="17">
        <f>ROUND(SUM(D305:D325),0)</f>
        <v>2394</v>
      </c>
    </row>
    <row r="305" spans="1:4" ht="21.75" customHeight="1" hidden="1" outlineLevel="2">
      <c r="A305" s="23" t="s">
        <v>26</v>
      </c>
      <c r="B305" s="15">
        <v>2081902</v>
      </c>
      <c r="C305" s="27" t="s">
        <v>263</v>
      </c>
      <c r="D305" s="21">
        <v>39</v>
      </c>
    </row>
    <row r="306" spans="1:4" ht="21.75" customHeight="1" hidden="1" outlineLevel="2">
      <c r="A306" s="23" t="s">
        <v>26</v>
      </c>
      <c r="B306" s="15">
        <v>2082001</v>
      </c>
      <c r="C306" s="27" t="s">
        <v>264</v>
      </c>
      <c r="D306" s="21">
        <v>1</v>
      </c>
    </row>
    <row r="307" spans="1:4" ht="21.75" customHeight="1" hidden="1" outlineLevel="2">
      <c r="A307" s="23" t="s">
        <v>26</v>
      </c>
      <c r="B307" s="15">
        <v>2082102</v>
      </c>
      <c r="C307" s="27" t="s">
        <v>265</v>
      </c>
      <c r="D307" s="21">
        <v>5</v>
      </c>
    </row>
    <row r="308" spans="1:4" ht="21.75" customHeight="1" hidden="1" outlineLevel="2">
      <c r="A308" s="23" t="s">
        <v>26</v>
      </c>
      <c r="B308" s="15">
        <v>20808</v>
      </c>
      <c r="C308" s="27" t="s">
        <v>266</v>
      </c>
      <c r="D308" s="21">
        <v>25</v>
      </c>
    </row>
    <row r="309" spans="1:4" ht="21.75" customHeight="1" hidden="1" outlineLevel="2">
      <c r="A309" s="23" t="s">
        <v>26</v>
      </c>
      <c r="B309" s="15">
        <v>20808</v>
      </c>
      <c r="C309" s="27" t="s">
        <v>267</v>
      </c>
      <c r="D309" s="21">
        <v>5</v>
      </c>
    </row>
    <row r="310" spans="1:4" ht="21.75" customHeight="1" hidden="1" outlineLevel="2">
      <c r="A310" s="23" t="s">
        <v>26</v>
      </c>
      <c r="B310" s="15">
        <v>2080805</v>
      </c>
      <c r="C310" s="27" t="s">
        <v>268</v>
      </c>
      <c r="D310" s="21"/>
    </row>
    <row r="311" spans="1:4" ht="21.75" customHeight="1" hidden="1" outlineLevel="2">
      <c r="A311" s="23" t="s">
        <v>26</v>
      </c>
      <c r="B311" s="15">
        <v>2082502</v>
      </c>
      <c r="C311" s="27" t="s">
        <v>269</v>
      </c>
      <c r="D311" s="21"/>
    </row>
    <row r="312" spans="1:4" ht="21.75" customHeight="1" hidden="1" outlineLevel="2">
      <c r="A312" s="23" t="s">
        <v>26</v>
      </c>
      <c r="B312" s="15">
        <v>2080301</v>
      </c>
      <c r="C312" s="27" t="s">
        <v>270</v>
      </c>
      <c r="D312" s="21">
        <v>1098</v>
      </c>
    </row>
    <row r="313" spans="1:4" ht="21" customHeight="1" hidden="1" outlineLevel="2">
      <c r="A313" s="23" t="s">
        <v>26</v>
      </c>
      <c r="B313" s="15">
        <v>2080301</v>
      </c>
      <c r="C313" s="27" t="s">
        <v>271</v>
      </c>
      <c r="D313" s="21">
        <v>414</v>
      </c>
    </row>
    <row r="314" spans="1:4" ht="21.75" customHeight="1" hidden="1" outlineLevel="2">
      <c r="A314" s="23" t="s">
        <v>26</v>
      </c>
      <c r="B314" s="15">
        <v>2080301</v>
      </c>
      <c r="C314" s="27" t="s">
        <v>272</v>
      </c>
      <c r="D314" s="21">
        <v>703</v>
      </c>
    </row>
    <row r="315" spans="1:4" ht="21.75" customHeight="1" hidden="1" outlineLevel="2">
      <c r="A315" s="23" t="s">
        <v>26</v>
      </c>
      <c r="B315" s="15">
        <v>2080301</v>
      </c>
      <c r="C315" s="27" t="s">
        <v>273</v>
      </c>
      <c r="D315" s="21">
        <v>52</v>
      </c>
    </row>
    <row r="316" spans="1:4" ht="21" customHeight="1" hidden="1" outlineLevel="2">
      <c r="A316" s="23" t="s">
        <v>26</v>
      </c>
      <c r="B316" s="15">
        <v>2089901</v>
      </c>
      <c r="C316" s="27" t="s">
        <v>274</v>
      </c>
      <c r="D316" s="21">
        <v>8</v>
      </c>
    </row>
    <row r="317" spans="1:4" ht="34.5" customHeight="1" hidden="1" outlineLevel="2">
      <c r="A317" s="23" t="s">
        <v>26</v>
      </c>
      <c r="B317" s="15">
        <v>2080308</v>
      </c>
      <c r="C317" s="34" t="s">
        <v>275</v>
      </c>
      <c r="D317" s="21">
        <v>9.2</v>
      </c>
    </row>
    <row r="318" spans="1:4" ht="36" customHeight="1" hidden="1" outlineLevel="2">
      <c r="A318" s="23" t="s">
        <v>26</v>
      </c>
      <c r="B318" s="15">
        <v>2080308</v>
      </c>
      <c r="C318" s="34" t="s">
        <v>276</v>
      </c>
      <c r="D318" s="21">
        <v>5.5</v>
      </c>
    </row>
    <row r="319" spans="1:4" ht="36" customHeight="1" hidden="1" outlineLevel="2">
      <c r="A319" s="23" t="s">
        <v>26</v>
      </c>
      <c r="B319" s="15">
        <v>2080308</v>
      </c>
      <c r="C319" s="34" t="s">
        <v>277</v>
      </c>
      <c r="D319" s="21">
        <v>1.1</v>
      </c>
    </row>
    <row r="320" spans="1:4" s="53" customFormat="1" ht="36" customHeight="1" hidden="1" outlineLevel="2">
      <c r="A320" s="49" t="s">
        <v>26</v>
      </c>
      <c r="B320" s="50">
        <v>2080308</v>
      </c>
      <c r="C320" s="62" t="s">
        <v>278</v>
      </c>
      <c r="D320" s="52">
        <v>1</v>
      </c>
    </row>
    <row r="321" spans="1:4" ht="36" customHeight="1" hidden="1" outlineLevel="2">
      <c r="A321" s="23" t="s">
        <v>26</v>
      </c>
      <c r="B321" s="15">
        <v>2080308</v>
      </c>
      <c r="C321" s="34" t="s">
        <v>279</v>
      </c>
      <c r="D321" s="21">
        <v>0.4</v>
      </c>
    </row>
    <row r="322" spans="1:4" ht="33" customHeight="1" hidden="1" outlineLevel="2">
      <c r="A322" s="23" t="s">
        <v>26</v>
      </c>
      <c r="B322" s="15">
        <v>2089901</v>
      </c>
      <c r="C322" s="34" t="s">
        <v>280</v>
      </c>
      <c r="D322" s="21"/>
    </row>
    <row r="323" spans="1:4" ht="33" customHeight="1" hidden="1" outlineLevel="2">
      <c r="A323" s="23" t="s">
        <v>26</v>
      </c>
      <c r="B323" s="15">
        <v>2089901</v>
      </c>
      <c r="C323" s="34" t="s">
        <v>281</v>
      </c>
      <c r="D323" s="21"/>
    </row>
    <row r="324" spans="1:4" ht="33" customHeight="1" hidden="1" outlineLevel="2">
      <c r="A324" s="23" t="s">
        <v>26</v>
      </c>
      <c r="B324" s="15">
        <v>208</v>
      </c>
      <c r="C324" s="34" t="s">
        <v>282</v>
      </c>
      <c r="D324" s="21">
        <v>27</v>
      </c>
    </row>
    <row r="325" spans="1:4" ht="21.75" customHeight="1" hidden="1" outlineLevel="2">
      <c r="A325" s="23" t="s">
        <v>26</v>
      </c>
      <c r="B325" s="15">
        <v>2080805</v>
      </c>
      <c r="C325" s="27" t="s">
        <v>509</v>
      </c>
      <c r="D325" s="21"/>
    </row>
    <row r="326" spans="1:4" s="14" customFormat="1" ht="21.75" customHeight="1" collapsed="1">
      <c r="A326" s="15"/>
      <c r="B326" s="12"/>
      <c r="C326" s="26" t="s">
        <v>283</v>
      </c>
      <c r="D326" s="9">
        <f>ROUND(SUM(D327:D340),0)</f>
        <v>11</v>
      </c>
    </row>
    <row r="327" spans="1:4" ht="21.75" customHeight="1" hidden="1" outlineLevel="1">
      <c r="A327" s="23" t="s">
        <v>26</v>
      </c>
      <c r="B327" s="15">
        <v>2100506</v>
      </c>
      <c r="C327" s="28" t="s">
        <v>284</v>
      </c>
      <c r="D327" s="21"/>
    </row>
    <row r="328" spans="1:4" ht="34.5" customHeight="1" hidden="1" outlineLevel="1">
      <c r="A328" s="23" t="s">
        <v>26</v>
      </c>
      <c r="C328" s="63" t="s">
        <v>510</v>
      </c>
      <c r="D328" s="21"/>
    </row>
    <row r="329" spans="1:4" ht="35.25" customHeight="1" hidden="1" outlineLevel="1">
      <c r="A329" s="23" t="s">
        <v>26</v>
      </c>
      <c r="B329" s="15">
        <v>2100508</v>
      </c>
      <c r="C329" s="64" t="s">
        <v>285</v>
      </c>
      <c r="D329" s="21"/>
    </row>
    <row r="330" spans="1:4" ht="35.25" customHeight="1" hidden="1" outlineLevel="1">
      <c r="A330" s="23" t="s">
        <v>26</v>
      </c>
      <c r="B330" s="15">
        <v>2100508</v>
      </c>
      <c r="C330" s="64" t="s">
        <v>286</v>
      </c>
      <c r="D330" s="21"/>
    </row>
    <row r="331" spans="1:4" ht="21.75" customHeight="1" hidden="1" outlineLevel="1">
      <c r="A331" s="23"/>
      <c r="C331" s="27" t="s">
        <v>287</v>
      </c>
      <c r="D331" s="21"/>
    </row>
    <row r="332" spans="1:4" ht="34.5" customHeight="1" hidden="1" outlineLevel="1">
      <c r="A332" s="23" t="s">
        <v>26</v>
      </c>
      <c r="B332" s="1">
        <v>210</v>
      </c>
      <c r="C332" s="29" t="s">
        <v>288</v>
      </c>
      <c r="D332" s="21">
        <v>0.86</v>
      </c>
    </row>
    <row r="333" spans="1:4" ht="21.75" customHeight="1" hidden="1" outlineLevel="1">
      <c r="A333" s="23" t="s">
        <v>26</v>
      </c>
      <c r="B333" s="15">
        <v>2100509</v>
      </c>
      <c r="C333" s="28" t="s">
        <v>289</v>
      </c>
      <c r="D333" s="21">
        <v>5</v>
      </c>
    </row>
    <row r="334" spans="1:4" ht="35.25" customHeight="1" hidden="1" outlineLevel="1">
      <c r="A334" s="23" t="s">
        <v>26</v>
      </c>
      <c r="B334" s="15">
        <v>2100508</v>
      </c>
      <c r="C334" s="65" t="s">
        <v>290</v>
      </c>
      <c r="D334" s="21"/>
    </row>
    <row r="335" spans="1:4" ht="21.75" customHeight="1" hidden="1" outlineLevel="1">
      <c r="A335" s="23" t="s">
        <v>26</v>
      </c>
      <c r="B335" s="15">
        <v>2100508</v>
      </c>
      <c r="C335" s="28" t="s">
        <v>291</v>
      </c>
      <c r="D335" s="21"/>
    </row>
    <row r="336" spans="1:4" ht="21.75" customHeight="1" hidden="1" outlineLevel="1">
      <c r="A336" s="23" t="s">
        <v>26</v>
      </c>
      <c r="B336" s="15">
        <v>2100508</v>
      </c>
      <c r="C336" s="28" t="s">
        <v>292</v>
      </c>
      <c r="D336" s="21"/>
    </row>
    <row r="337" spans="1:4" ht="36" customHeight="1" hidden="1" outlineLevel="1">
      <c r="A337" s="23" t="s">
        <v>26</v>
      </c>
      <c r="B337" s="15">
        <v>2100399</v>
      </c>
      <c r="C337" s="65" t="s">
        <v>293</v>
      </c>
      <c r="D337" s="21">
        <v>5.3</v>
      </c>
    </row>
    <row r="338" spans="1:4" ht="25.5" customHeight="1" hidden="1" outlineLevel="1">
      <c r="A338" s="23" t="s">
        <v>26</v>
      </c>
      <c r="B338" s="1">
        <v>210</v>
      </c>
      <c r="C338" s="29" t="s">
        <v>294</v>
      </c>
      <c r="D338" s="21">
        <v>0.27</v>
      </c>
    </row>
    <row r="339" spans="1:4" ht="34.5" customHeight="1" hidden="1" outlineLevel="1">
      <c r="A339" s="23" t="s">
        <v>26</v>
      </c>
      <c r="B339" s="15">
        <v>2100302</v>
      </c>
      <c r="C339" s="59" t="s">
        <v>295</v>
      </c>
      <c r="D339" s="21"/>
    </row>
    <row r="340" spans="2:4" ht="36" customHeight="1" hidden="1" outlineLevel="1">
      <c r="B340" s="15">
        <v>2100399</v>
      </c>
      <c r="C340" s="64" t="s">
        <v>296</v>
      </c>
      <c r="D340" s="21"/>
    </row>
    <row r="341" spans="1:4" s="14" customFormat="1" ht="21.75" customHeight="1" collapsed="1">
      <c r="A341" s="15"/>
      <c r="B341" s="12"/>
      <c r="C341" s="26" t="s">
        <v>297</v>
      </c>
      <c r="D341" s="9">
        <f>ROUND(SUM(D342:D352),0)</f>
        <v>167</v>
      </c>
    </row>
    <row r="342" spans="1:4" ht="21.75" customHeight="1" hidden="1" outlineLevel="1">
      <c r="A342" s="23" t="s">
        <v>26</v>
      </c>
      <c r="B342" s="15">
        <v>2130701</v>
      </c>
      <c r="C342" s="66" t="s">
        <v>298</v>
      </c>
      <c r="D342" s="21">
        <v>112</v>
      </c>
    </row>
    <row r="343" spans="1:4" ht="21.75" customHeight="1" hidden="1" outlineLevel="1">
      <c r="A343" s="23" t="s">
        <v>26</v>
      </c>
      <c r="B343" s="15">
        <v>2130701</v>
      </c>
      <c r="C343" s="28" t="s">
        <v>511</v>
      </c>
      <c r="D343" s="21">
        <v>38</v>
      </c>
    </row>
    <row r="344" spans="1:4" ht="21.75" customHeight="1" hidden="1" outlineLevel="1">
      <c r="A344" s="23" t="s">
        <v>26</v>
      </c>
      <c r="B344" s="15">
        <v>2130701</v>
      </c>
      <c r="C344" s="66" t="s">
        <v>299</v>
      </c>
      <c r="D344" s="21"/>
    </row>
    <row r="345" spans="1:4" s="48" customFormat="1" ht="27.75" customHeight="1" hidden="1" outlineLevel="1">
      <c r="A345" s="23" t="s">
        <v>26</v>
      </c>
      <c r="B345" s="46" t="s">
        <v>300</v>
      </c>
      <c r="C345" s="59" t="s">
        <v>301</v>
      </c>
      <c r="D345" s="47"/>
    </row>
    <row r="346" spans="1:4" s="48" customFormat="1" ht="18.75" hidden="1" outlineLevel="1">
      <c r="A346" s="67"/>
      <c r="B346" s="15">
        <v>2130705</v>
      </c>
      <c r="C346" s="28" t="s">
        <v>302</v>
      </c>
      <c r="D346" s="47">
        <v>9</v>
      </c>
    </row>
    <row r="347" spans="1:4" ht="21.75" customHeight="1" hidden="1" outlineLevel="1">
      <c r="A347" s="23"/>
      <c r="B347" s="15">
        <v>2130705</v>
      </c>
      <c r="C347" s="28" t="s">
        <v>303</v>
      </c>
      <c r="D347" s="21"/>
    </row>
    <row r="348" spans="1:4" ht="21.75" customHeight="1" hidden="1" outlineLevel="1">
      <c r="A348" s="23"/>
      <c r="B348" s="15">
        <v>2130705</v>
      </c>
      <c r="C348" s="28" t="s">
        <v>304</v>
      </c>
      <c r="D348" s="21"/>
    </row>
    <row r="349" spans="1:4" ht="21.75" customHeight="1" hidden="1" outlineLevel="1">
      <c r="A349" s="23" t="s">
        <v>26</v>
      </c>
      <c r="B349" s="15">
        <v>2130705</v>
      </c>
      <c r="C349" s="28" t="s">
        <v>305</v>
      </c>
      <c r="D349" s="21">
        <v>8</v>
      </c>
    </row>
    <row r="350" spans="1:4" ht="21.75" customHeight="1" hidden="1" outlineLevel="1">
      <c r="A350" s="23" t="s">
        <v>26</v>
      </c>
      <c r="B350" s="15">
        <v>2130705</v>
      </c>
      <c r="C350" s="28" t="s">
        <v>306</v>
      </c>
      <c r="D350" s="21">
        <v>0</v>
      </c>
    </row>
    <row r="351" spans="1:4" ht="27.75" customHeight="1" hidden="1" outlineLevel="1">
      <c r="A351" s="23" t="s">
        <v>26</v>
      </c>
      <c r="B351" s="15">
        <v>2130707</v>
      </c>
      <c r="C351" s="34" t="s">
        <v>307</v>
      </c>
      <c r="D351" s="21"/>
    </row>
    <row r="352" spans="1:4" ht="21.75" customHeight="1" hidden="1" outlineLevel="1">
      <c r="A352" s="23" t="s">
        <v>26</v>
      </c>
      <c r="B352" s="15">
        <v>2130701</v>
      </c>
      <c r="C352" s="66" t="s">
        <v>308</v>
      </c>
      <c r="D352" s="21"/>
    </row>
    <row r="353" spans="1:4" s="14" customFormat="1" ht="21.75" customHeight="1" collapsed="1">
      <c r="A353" s="12"/>
      <c r="B353" s="12"/>
      <c r="C353" s="26" t="s">
        <v>309</v>
      </c>
      <c r="D353" s="9">
        <f>SUM(D354:D357)</f>
        <v>0</v>
      </c>
    </row>
    <row r="354" spans="1:4" ht="21.75" customHeight="1" hidden="1" outlineLevel="1">
      <c r="A354" s="23" t="s">
        <v>26</v>
      </c>
      <c r="B354" s="15">
        <v>2300225</v>
      </c>
      <c r="C354" s="27" t="s">
        <v>310</v>
      </c>
      <c r="D354" s="17"/>
    </row>
    <row r="355" spans="1:4" ht="21.75" customHeight="1" hidden="1" outlineLevel="1">
      <c r="A355" s="23" t="s">
        <v>26</v>
      </c>
      <c r="B355" s="15">
        <v>2300225</v>
      </c>
      <c r="C355" s="27" t="s">
        <v>311</v>
      </c>
      <c r="D355" s="17"/>
    </row>
    <row r="356" spans="1:4" ht="21.75" customHeight="1" hidden="1" outlineLevel="1">
      <c r="A356" s="23" t="s">
        <v>26</v>
      </c>
      <c r="B356" s="15">
        <v>2300225</v>
      </c>
      <c r="C356" s="27" t="s">
        <v>312</v>
      </c>
      <c r="D356" s="17"/>
    </row>
    <row r="357" spans="1:4" ht="21.75" customHeight="1" hidden="1" outlineLevel="1">
      <c r="A357" s="23" t="s">
        <v>26</v>
      </c>
      <c r="B357" s="15">
        <v>2300225</v>
      </c>
      <c r="C357" s="27" t="s">
        <v>313</v>
      </c>
      <c r="D357" s="17"/>
    </row>
    <row r="358" spans="1:4" s="14" customFormat="1" ht="21.75" customHeight="1" collapsed="1">
      <c r="A358" s="12"/>
      <c r="B358" s="12"/>
      <c r="C358" s="26" t="s">
        <v>314</v>
      </c>
      <c r="D358" s="9">
        <f>SUM(D359:D361)</f>
        <v>687</v>
      </c>
    </row>
    <row r="359" spans="1:4" ht="21.75" customHeight="1" hidden="1" outlineLevel="1">
      <c r="A359" s="23" t="s">
        <v>26</v>
      </c>
      <c r="C359" s="28" t="s">
        <v>315</v>
      </c>
      <c r="D359" s="21">
        <v>140</v>
      </c>
    </row>
    <row r="360" spans="1:4" ht="21.75" customHeight="1" hidden="1" outlineLevel="1">
      <c r="A360" s="23" t="s">
        <v>26</v>
      </c>
      <c r="C360" s="28" t="s">
        <v>316</v>
      </c>
      <c r="D360" s="21">
        <v>547</v>
      </c>
    </row>
    <row r="361" spans="1:4" ht="21.75" customHeight="1" hidden="1" outlineLevel="1">
      <c r="A361" s="23" t="s">
        <v>26</v>
      </c>
      <c r="C361" s="28" t="s">
        <v>317</v>
      </c>
      <c r="D361" s="21"/>
    </row>
    <row r="362" spans="1:4" s="14" customFormat="1" ht="21.75" customHeight="1" collapsed="1">
      <c r="A362" s="12"/>
      <c r="B362" s="12"/>
      <c r="C362" s="26" t="s">
        <v>318</v>
      </c>
      <c r="D362" s="9">
        <f>ROUND(SUM(D373:D374,D368,D363),0)</f>
        <v>1242</v>
      </c>
    </row>
    <row r="363" spans="1:4" s="71" customFormat="1" ht="21.75" customHeight="1" hidden="1" outlineLevel="1">
      <c r="A363" s="68"/>
      <c r="B363" s="68"/>
      <c r="C363" s="69" t="s">
        <v>319</v>
      </c>
      <c r="D363" s="70">
        <f>SUM(D364:D367)</f>
        <v>370</v>
      </c>
    </row>
    <row r="364" spans="1:4" ht="21.75" customHeight="1" hidden="1" outlineLevel="2">
      <c r="A364" s="23" t="s">
        <v>26</v>
      </c>
      <c r="C364" s="28" t="s">
        <v>512</v>
      </c>
      <c r="D364" s="21">
        <v>358</v>
      </c>
    </row>
    <row r="365" spans="1:4" ht="21.75" customHeight="1" hidden="1" outlineLevel="2">
      <c r="A365" s="23" t="s">
        <v>26</v>
      </c>
      <c r="C365" s="28" t="s">
        <v>513</v>
      </c>
      <c r="D365" s="21">
        <v>12</v>
      </c>
    </row>
    <row r="366" spans="1:4" ht="21.75" customHeight="1" hidden="1" outlineLevel="2">
      <c r="A366" s="23"/>
      <c r="C366" s="28" t="s">
        <v>320</v>
      </c>
      <c r="D366" s="17"/>
    </row>
    <row r="367" spans="1:4" ht="21.75" customHeight="1" hidden="1" outlineLevel="2">
      <c r="A367" s="23" t="s">
        <v>26</v>
      </c>
      <c r="C367" s="27" t="s">
        <v>321</v>
      </c>
      <c r="D367" s="21"/>
    </row>
    <row r="368" spans="1:4" s="71" customFormat="1" ht="21.75" customHeight="1" hidden="1" outlineLevel="1">
      <c r="A368" s="68"/>
      <c r="B368" s="68"/>
      <c r="C368" s="69" t="s">
        <v>322</v>
      </c>
      <c r="D368" s="70">
        <f>SUM(D369,D371,D372)</f>
        <v>664</v>
      </c>
    </row>
    <row r="369" spans="3:4" ht="21.75" customHeight="1" hidden="1" outlineLevel="2">
      <c r="C369" s="28" t="s">
        <v>323</v>
      </c>
      <c r="D369" s="21">
        <v>43</v>
      </c>
    </row>
    <row r="370" spans="3:4" ht="21.75" customHeight="1" hidden="1" outlineLevel="3">
      <c r="C370" s="20" t="s">
        <v>324</v>
      </c>
      <c r="D370" s="21"/>
    </row>
    <row r="371" spans="3:4" ht="21.75" customHeight="1" hidden="1" outlineLevel="2">
      <c r="C371" s="27" t="s">
        <v>325</v>
      </c>
      <c r="D371" s="17">
        <v>199</v>
      </c>
    </row>
    <row r="372" spans="3:4" ht="21.75" customHeight="1" hidden="1" outlineLevel="2">
      <c r="C372" s="28" t="s">
        <v>326</v>
      </c>
      <c r="D372" s="17">
        <v>422</v>
      </c>
    </row>
    <row r="373" spans="1:4" s="71" customFormat="1" ht="21.75" customHeight="1" hidden="1" outlineLevel="1">
      <c r="A373" s="72"/>
      <c r="B373" s="68"/>
      <c r="C373" s="69" t="s">
        <v>327</v>
      </c>
      <c r="D373" s="70">
        <v>8</v>
      </c>
    </row>
    <row r="374" spans="1:4" s="71" customFormat="1" ht="36" customHeight="1" hidden="1" outlineLevel="1">
      <c r="A374" s="68"/>
      <c r="B374" s="68"/>
      <c r="C374" s="73" t="s">
        <v>328</v>
      </c>
      <c r="D374" s="70">
        <f>SUM(D375:D381)</f>
        <v>200</v>
      </c>
    </row>
    <row r="375" spans="1:4" s="71" customFormat="1" ht="23.25" customHeight="1" hidden="1" outlineLevel="1">
      <c r="A375" s="23" t="s">
        <v>26</v>
      </c>
      <c r="B375" s="72">
        <v>2140402</v>
      </c>
      <c r="C375" s="27" t="s">
        <v>329</v>
      </c>
      <c r="D375" s="74"/>
    </row>
    <row r="376" spans="1:4" s="71" customFormat="1" ht="23.25" customHeight="1" hidden="1" outlineLevel="1">
      <c r="A376" s="23" t="s">
        <v>26</v>
      </c>
      <c r="B376" s="72">
        <v>2140402</v>
      </c>
      <c r="C376" s="27" t="s">
        <v>330</v>
      </c>
      <c r="D376" s="74"/>
    </row>
    <row r="377" spans="1:4" s="71" customFormat="1" ht="23.25" customHeight="1" hidden="1" outlineLevel="1">
      <c r="A377" s="23" t="s">
        <v>26</v>
      </c>
      <c r="B377" s="72">
        <v>2140404</v>
      </c>
      <c r="C377" s="27" t="s">
        <v>331</v>
      </c>
      <c r="D377" s="74"/>
    </row>
    <row r="378" spans="1:4" s="71" customFormat="1" ht="23.25" customHeight="1" hidden="1" outlineLevel="1">
      <c r="A378" s="23" t="s">
        <v>26</v>
      </c>
      <c r="B378" s="72">
        <v>2140401</v>
      </c>
      <c r="C378" s="27" t="s">
        <v>332</v>
      </c>
      <c r="D378" s="74"/>
    </row>
    <row r="379" spans="1:4" s="71" customFormat="1" ht="23.25" customHeight="1" hidden="1" outlineLevel="1">
      <c r="A379" s="23" t="s">
        <v>26</v>
      </c>
      <c r="B379" s="72">
        <v>2140499</v>
      </c>
      <c r="C379" s="27" t="s">
        <v>333</v>
      </c>
      <c r="D379" s="74">
        <v>200</v>
      </c>
    </row>
    <row r="380" spans="1:4" s="71" customFormat="1" ht="23.25" customHeight="1" hidden="1" outlineLevel="1">
      <c r="A380" s="23" t="s">
        <v>26</v>
      </c>
      <c r="B380" s="72">
        <v>2140402</v>
      </c>
      <c r="C380" s="27" t="s">
        <v>334</v>
      </c>
      <c r="D380" s="74"/>
    </row>
    <row r="381" spans="1:4" s="71" customFormat="1" ht="23.25" customHeight="1" hidden="1" outlineLevel="1">
      <c r="A381" s="23" t="s">
        <v>26</v>
      </c>
      <c r="B381" s="72">
        <v>2140402</v>
      </c>
      <c r="C381" s="27" t="s">
        <v>335</v>
      </c>
      <c r="D381" s="74"/>
    </row>
    <row r="382" spans="1:4" s="14" customFormat="1" ht="21.75" customHeight="1" collapsed="1">
      <c r="A382" s="12"/>
      <c r="B382" s="12"/>
      <c r="C382" s="26" t="s">
        <v>336</v>
      </c>
      <c r="D382" s="8">
        <f>ROUND(SUM(D383,D384,D385,D386),0)</f>
        <v>15</v>
      </c>
    </row>
    <row r="383" spans="3:4" ht="21.75" customHeight="1" hidden="1" outlineLevel="1">
      <c r="C383" s="28" t="s">
        <v>337</v>
      </c>
      <c r="D383" s="45"/>
    </row>
    <row r="384" spans="3:4" ht="21.75" customHeight="1" hidden="1" outlineLevel="1">
      <c r="C384" s="28" t="s">
        <v>338</v>
      </c>
      <c r="D384" s="45"/>
    </row>
    <row r="385" spans="3:4" ht="21.75" customHeight="1" hidden="1" outlineLevel="1">
      <c r="C385" s="28" t="s">
        <v>339</v>
      </c>
      <c r="D385" s="45"/>
    </row>
    <row r="386" spans="3:4" ht="21.75" customHeight="1" hidden="1" outlineLevel="1" collapsed="1">
      <c r="C386" s="27" t="s">
        <v>328</v>
      </c>
      <c r="D386" s="45">
        <f>ROUND(SUM(D387:D400),0)</f>
        <v>15</v>
      </c>
    </row>
    <row r="387" spans="3:4" ht="21.75" customHeight="1" hidden="1" outlineLevel="3">
      <c r="C387" s="16" t="s">
        <v>340</v>
      </c>
      <c r="D387" s="45"/>
    </row>
    <row r="388" spans="1:4" ht="21.75" customHeight="1" hidden="1" outlineLevel="3">
      <c r="A388" s="23" t="s">
        <v>26</v>
      </c>
      <c r="B388" s="15">
        <v>2130299</v>
      </c>
      <c r="C388" s="16" t="s">
        <v>341</v>
      </c>
      <c r="D388" s="17"/>
    </row>
    <row r="389" spans="1:4" ht="21.75" customHeight="1" hidden="1" outlineLevel="3">
      <c r="A389" s="23" t="s">
        <v>26</v>
      </c>
      <c r="B389" s="15">
        <v>2130207</v>
      </c>
      <c r="C389" s="16" t="s">
        <v>342</v>
      </c>
      <c r="D389" s="45"/>
    </row>
    <row r="390" spans="1:4" ht="30.75" customHeight="1" hidden="1" outlineLevel="3">
      <c r="A390" s="23" t="s">
        <v>26</v>
      </c>
      <c r="B390" s="1">
        <v>20704</v>
      </c>
      <c r="C390" s="30" t="s">
        <v>343</v>
      </c>
      <c r="D390" s="17">
        <v>3</v>
      </c>
    </row>
    <row r="391" spans="1:4" ht="21.75" customHeight="1" hidden="1" outlineLevel="3">
      <c r="A391" s="23" t="s">
        <v>26</v>
      </c>
      <c r="B391" s="1">
        <v>2081001</v>
      </c>
      <c r="C391" s="30" t="s">
        <v>344</v>
      </c>
      <c r="D391" s="17">
        <v>6.39</v>
      </c>
    </row>
    <row r="392" spans="1:4" ht="21.75" customHeight="1" hidden="1" outlineLevel="3">
      <c r="A392" s="23"/>
      <c r="B392" s="15">
        <v>2080208</v>
      </c>
      <c r="C392" s="16" t="s">
        <v>345</v>
      </c>
      <c r="D392" s="45">
        <v>2</v>
      </c>
    </row>
    <row r="393" spans="1:4" ht="28.5" customHeight="1" hidden="1" outlineLevel="3">
      <c r="A393" s="23" t="s">
        <v>26</v>
      </c>
      <c r="B393" s="15">
        <v>2081199</v>
      </c>
      <c r="C393" s="30" t="s">
        <v>346</v>
      </c>
      <c r="D393" s="17">
        <v>0.91</v>
      </c>
    </row>
    <row r="394" spans="1:4" ht="28.5" customHeight="1" hidden="1" outlineLevel="3">
      <c r="A394" s="23" t="s">
        <v>26</v>
      </c>
      <c r="B394" s="15">
        <v>2081199</v>
      </c>
      <c r="C394" s="30" t="s">
        <v>347</v>
      </c>
      <c r="D394" s="17">
        <v>2.3</v>
      </c>
    </row>
    <row r="395" spans="1:4" ht="27" customHeight="1" hidden="1" outlineLevel="3">
      <c r="A395" s="23"/>
      <c r="B395" s="15">
        <v>2081199</v>
      </c>
      <c r="C395" s="43" t="s">
        <v>348</v>
      </c>
      <c r="D395" s="17"/>
    </row>
    <row r="396" spans="1:4" ht="24.75" customHeight="1" hidden="1" outlineLevel="3">
      <c r="A396" s="23" t="s">
        <v>26</v>
      </c>
      <c r="B396" s="15">
        <v>2130706</v>
      </c>
      <c r="C396" s="43" t="s">
        <v>349</v>
      </c>
      <c r="D396" s="17"/>
    </row>
    <row r="397" spans="1:4" ht="28.5" customHeight="1" hidden="1" outlineLevel="3">
      <c r="A397" s="23" t="s">
        <v>26</v>
      </c>
      <c r="B397" s="15">
        <v>2130299</v>
      </c>
      <c r="C397" s="30" t="s">
        <v>350</v>
      </c>
      <c r="D397" s="17">
        <v>0</v>
      </c>
    </row>
    <row r="398" spans="1:4" ht="28.5" customHeight="1" hidden="1" outlineLevel="3">
      <c r="A398" s="23" t="s">
        <v>26</v>
      </c>
      <c r="B398" s="15">
        <v>2160299</v>
      </c>
      <c r="C398" s="30" t="s">
        <v>351</v>
      </c>
      <c r="D398" s="17">
        <v>0</v>
      </c>
    </row>
    <row r="399" spans="1:6" ht="21.75" customHeight="1" hidden="1" outlineLevel="3">
      <c r="A399" s="23" t="s">
        <v>26</v>
      </c>
      <c r="C399" s="27" t="s">
        <v>514</v>
      </c>
      <c r="D399" s="21"/>
      <c r="E399" s="33"/>
      <c r="F399" s="33"/>
    </row>
    <row r="400" spans="1:4" ht="21.75" customHeight="1" hidden="1" outlineLevel="2">
      <c r="A400" s="23" t="s">
        <v>26</v>
      </c>
      <c r="C400" s="27" t="s">
        <v>352</v>
      </c>
      <c r="D400" s="17"/>
    </row>
    <row r="401" spans="1:4" s="14" customFormat="1" ht="21.75" customHeight="1" collapsed="1">
      <c r="A401" s="12"/>
      <c r="B401" s="12"/>
      <c r="C401" s="25" t="s">
        <v>353</v>
      </c>
      <c r="D401" s="8">
        <f>SUM(D402:D404)</f>
        <v>7784</v>
      </c>
    </row>
    <row r="402" spans="3:4" ht="21.75" customHeight="1">
      <c r="C402" s="75" t="s">
        <v>354</v>
      </c>
      <c r="D402" s="45">
        <v>7784</v>
      </c>
    </row>
    <row r="403" spans="3:4" ht="21.75" customHeight="1">
      <c r="C403" s="75" t="s">
        <v>355</v>
      </c>
      <c r="D403" s="45"/>
    </row>
    <row r="404" spans="3:4" ht="21.75" customHeight="1" collapsed="1">
      <c r="C404" s="75" t="s">
        <v>356</v>
      </c>
      <c r="D404" s="45">
        <f>SUM(D405)</f>
        <v>0</v>
      </c>
    </row>
    <row r="405" spans="3:4" ht="21.75" customHeight="1" hidden="1" outlineLevel="1">
      <c r="C405" s="27" t="s">
        <v>357</v>
      </c>
      <c r="D405" s="45"/>
    </row>
    <row r="406" spans="1:4" s="14" customFormat="1" ht="21.75" customHeight="1" collapsed="1">
      <c r="A406" s="12"/>
      <c r="B406" s="12"/>
      <c r="C406" s="7" t="s">
        <v>358</v>
      </c>
      <c r="D406" s="8">
        <f>SUM(D407:D410)</f>
        <v>1850</v>
      </c>
    </row>
    <row r="407" spans="1:4" ht="21.75" customHeight="1" hidden="1" outlineLevel="1">
      <c r="A407" s="23" t="s">
        <v>26</v>
      </c>
      <c r="C407" s="76" t="s">
        <v>359</v>
      </c>
      <c r="D407" s="45">
        <v>1500</v>
      </c>
    </row>
    <row r="408" spans="3:4" ht="21.75" customHeight="1" hidden="1" outlineLevel="1">
      <c r="C408" s="76" t="s">
        <v>360</v>
      </c>
      <c r="D408" s="45"/>
    </row>
    <row r="409" spans="3:4" ht="21.75" customHeight="1" hidden="1" outlineLevel="1">
      <c r="C409" s="77" t="s">
        <v>361</v>
      </c>
      <c r="D409" s="45"/>
    </row>
    <row r="410" spans="3:4" ht="21.75" customHeight="1" hidden="1" outlineLevel="1">
      <c r="C410" s="76" t="s">
        <v>362</v>
      </c>
      <c r="D410" s="45">
        <f>1850-1500</f>
        <v>350</v>
      </c>
    </row>
    <row r="411" spans="1:4" s="14" customFormat="1" ht="21.75" customHeight="1" collapsed="1">
      <c r="A411" s="12"/>
      <c r="B411" s="12"/>
      <c r="C411" s="7" t="s">
        <v>363</v>
      </c>
      <c r="D411" s="8">
        <v>125</v>
      </c>
    </row>
    <row r="412" spans="1:4" s="14" customFormat="1" ht="21.75" customHeight="1">
      <c r="A412" s="12"/>
      <c r="B412" s="12"/>
      <c r="C412" s="7" t="s">
        <v>364</v>
      </c>
      <c r="D412" s="8">
        <v>179</v>
      </c>
    </row>
    <row r="413" spans="1:4" s="81" customFormat="1" ht="21.75" customHeight="1">
      <c r="A413" s="78"/>
      <c r="B413" s="78"/>
      <c r="C413" s="79" t="s">
        <v>365</v>
      </c>
      <c r="D413" s="80"/>
    </row>
    <row r="414" spans="1:4" s="81" customFormat="1" ht="21.75" customHeight="1">
      <c r="A414" s="78"/>
      <c r="B414" s="78"/>
      <c r="C414" s="79" t="s">
        <v>366</v>
      </c>
      <c r="D414" s="80"/>
    </row>
    <row r="415" spans="1:4" s="81" customFormat="1" ht="21.75" customHeight="1">
      <c r="A415" s="78"/>
      <c r="B415" s="78"/>
      <c r="C415" s="79" t="s">
        <v>367</v>
      </c>
      <c r="D415" s="80"/>
    </row>
    <row r="416" spans="1:4" s="81" customFormat="1" ht="21" customHeight="1">
      <c r="A416" s="78"/>
      <c r="B416" s="78"/>
      <c r="C416" s="79" t="s">
        <v>368</v>
      </c>
      <c r="D416" s="80"/>
    </row>
    <row r="417" spans="1:4" s="81" customFormat="1" ht="21.75" customHeight="1">
      <c r="A417" s="78"/>
      <c r="B417" s="78"/>
      <c r="C417" s="82" t="s">
        <v>515</v>
      </c>
      <c r="D417" s="80"/>
    </row>
    <row r="418" spans="1:4" s="14" customFormat="1" ht="21.75" customHeight="1">
      <c r="A418" s="12"/>
      <c r="B418" s="12"/>
      <c r="C418" s="83" t="s">
        <v>369</v>
      </c>
      <c r="D418" s="8">
        <f>SUM(D4,D5,D406,D411,D412,D417)</f>
        <v>22327</v>
      </c>
    </row>
    <row r="419" spans="3:4" ht="21.75" customHeight="1">
      <c r="C419" s="84"/>
      <c r="D419" s="85"/>
    </row>
    <row r="420" spans="3:4" ht="21.75" customHeight="1">
      <c r="C420" s="84"/>
      <c r="D420" s="45"/>
    </row>
    <row r="421" spans="1:4" s="14" customFormat="1" ht="21.75" customHeight="1">
      <c r="A421" s="12"/>
      <c r="B421" s="12"/>
      <c r="C421" s="7" t="s">
        <v>370</v>
      </c>
      <c r="D421" s="8">
        <v>21715</v>
      </c>
    </row>
    <row r="422" spans="1:4" s="14" customFormat="1" ht="21.75" customHeight="1">
      <c r="A422" s="12"/>
      <c r="B422" s="12"/>
      <c r="C422" s="7" t="s">
        <v>371</v>
      </c>
      <c r="D422" s="86">
        <f>SUM(D423,D427,D430,D431)</f>
        <v>20</v>
      </c>
    </row>
    <row r="423" spans="1:4" s="14" customFormat="1" ht="21.75" customHeight="1" collapsed="1">
      <c r="A423" s="12"/>
      <c r="B423" s="12"/>
      <c r="C423" s="87" t="s">
        <v>372</v>
      </c>
      <c r="D423" s="86">
        <f>SUM(D424:D426)</f>
        <v>0</v>
      </c>
    </row>
    <row r="424" spans="3:4" ht="21.75" customHeight="1" hidden="1" outlineLevel="1">
      <c r="C424" s="88" t="s">
        <v>373</v>
      </c>
      <c r="D424" s="89"/>
    </row>
    <row r="425" spans="3:4" ht="21.75" customHeight="1" hidden="1" outlineLevel="1">
      <c r="C425" s="88" t="s">
        <v>374</v>
      </c>
      <c r="D425" s="89"/>
    </row>
    <row r="426" spans="3:4" ht="21.75" customHeight="1" hidden="1" outlineLevel="1">
      <c r="C426" s="88" t="s">
        <v>375</v>
      </c>
      <c r="D426" s="89"/>
    </row>
    <row r="427" spans="1:4" s="14" customFormat="1" ht="21.75" customHeight="1" collapsed="1">
      <c r="A427" s="12"/>
      <c r="B427" s="12"/>
      <c r="C427" s="25" t="s">
        <v>376</v>
      </c>
      <c r="D427" s="44"/>
    </row>
    <row r="428" spans="3:4" ht="21.75" customHeight="1" hidden="1" outlineLevel="1">
      <c r="C428" s="88" t="s">
        <v>377</v>
      </c>
      <c r="D428" s="44"/>
    </row>
    <row r="429" spans="3:4" ht="21.75" customHeight="1" hidden="1" outlineLevel="1">
      <c r="C429" s="75" t="s">
        <v>378</v>
      </c>
      <c r="D429" s="44"/>
    </row>
    <row r="430" spans="3:4" ht="21.75" customHeight="1" collapsed="1">
      <c r="C430" s="25" t="s">
        <v>379</v>
      </c>
      <c r="D430" s="44"/>
    </row>
    <row r="431" spans="1:4" s="14" customFormat="1" ht="21.75" customHeight="1" collapsed="1">
      <c r="A431" s="12"/>
      <c r="B431" s="12"/>
      <c r="C431" s="25" t="s">
        <v>380</v>
      </c>
      <c r="D431" s="86">
        <f>SUM(D432,D433,D434,D435,D436,D439,D440,D443,D444,D445,D446,D447,D448,D456,D459,D461,D464,D469,D470,D472,D476,D477,D483,D484,D514)</f>
        <v>20</v>
      </c>
    </row>
    <row r="432" spans="3:4" ht="21.75" customHeight="1" hidden="1" outlineLevel="1">
      <c r="C432" s="75" t="s">
        <v>381</v>
      </c>
      <c r="D432" s="44"/>
    </row>
    <row r="433" spans="3:4" ht="21.75" customHeight="1" hidden="1" outlineLevel="1">
      <c r="C433" s="75" t="s">
        <v>382</v>
      </c>
      <c r="D433" s="44"/>
    </row>
    <row r="434" spans="3:4" ht="21.75" customHeight="1" hidden="1" outlineLevel="1">
      <c r="C434" s="75" t="s">
        <v>383</v>
      </c>
      <c r="D434" s="44"/>
    </row>
    <row r="435" spans="3:4" ht="21.75" customHeight="1" hidden="1" outlineLevel="1">
      <c r="C435" s="75" t="s">
        <v>384</v>
      </c>
      <c r="D435" s="44"/>
    </row>
    <row r="436" spans="3:4" ht="21.75" customHeight="1" hidden="1" outlineLevel="1" collapsed="1">
      <c r="C436" s="75" t="s">
        <v>385</v>
      </c>
      <c r="D436" s="89">
        <f>SUM(D437,D438)</f>
        <v>0</v>
      </c>
    </row>
    <row r="437" spans="3:4" ht="21.75" customHeight="1" hidden="1" outlineLevel="2">
      <c r="C437" s="28" t="s">
        <v>386</v>
      </c>
      <c r="D437" s="44"/>
    </row>
    <row r="438" spans="3:4" ht="21.75" customHeight="1" hidden="1" outlineLevel="2">
      <c r="C438" s="28" t="s">
        <v>387</v>
      </c>
      <c r="D438" s="44"/>
    </row>
    <row r="439" spans="3:4" ht="21.75" customHeight="1" hidden="1" outlineLevel="1">
      <c r="C439" s="75" t="s">
        <v>388</v>
      </c>
      <c r="D439" s="44"/>
    </row>
    <row r="440" spans="3:4" ht="21.75" customHeight="1" hidden="1" outlineLevel="1" collapsed="1">
      <c r="C440" s="75" t="s">
        <v>389</v>
      </c>
      <c r="D440" s="89">
        <f>SUM(D441:D442)</f>
        <v>0</v>
      </c>
    </row>
    <row r="441" spans="3:4" ht="21.75" customHeight="1" hidden="1" outlineLevel="2">
      <c r="C441" s="28" t="s">
        <v>390</v>
      </c>
      <c r="D441" s="44"/>
    </row>
    <row r="442" spans="3:4" ht="21.75" customHeight="1" hidden="1" outlineLevel="2">
      <c r="C442" s="28" t="s">
        <v>391</v>
      </c>
      <c r="D442" s="44"/>
    </row>
    <row r="443" spans="3:4" ht="21.75" customHeight="1" hidden="1" outlineLevel="1">
      <c r="C443" s="75" t="s">
        <v>392</v>
      </c>
      <c r="D443" s="44"/>
    </row>
    <row r="444" spans="3:4" ht="21.75" customHeight="1" hidden="1" outlineLevel="1">
      <c r="C444" s="75" t="s">
        <v>393</v>
      </c>
      <c r="D444" s="44"/>
    </row>
    <row r="445" spans="3:4" ht="21.75" customHeight="1" hidden="1" outlineLevel="1">
      <c r="C445" s="75" t="s">
        <v>394</v>
      </c>
      <c r="D445" s="44"/>
    </row>
    <row r="446" spans="3:4" ht="21.75" customHeight="1" hidden="1" outlineLevel="1">
      <c r="C446" s="75" t="s">
        <v>395</v>
      </c>
      <c r="D446" s="44">
        <v>3</v>
      </c>
    </row>
    <row r="447" spans="3:4" ht="21.75" customHeight="1" hidden="1" outlineLevel="1">
      <c r="C447" s="75" t="s">
        <v>396</v>
      </c>
      <c r="D447" s="44"/>
    </row>
    <row r="448" spans="1:4" s="93" customFormat="1" ht="21.75" customHeight="1" hidden="1" outlineLevel="1" collapsed="1">
      <c r="A448" s="90"/>
      <c r="B448" s="90"/>
      <c r="C448" s="91" t="s">
        <v>397</v>
      </c>
      <c r="D448" s="92">
        <f>D452</f>
        <v>7</v>
      </c>
    </row>
    <row r="449" spans="1:4" s="53" customFormat="1" ht="21.75" customHeight="1" hidden="1" outlineLevel="2">
      <c r="A449" s="50"/>
      <c r="B449" s="50"/>
      <c r="C449" s="42" t="s">
        <v>398</v>
      </c>
      <c r="D449" s="94">
        <f>ROUND(SUM(D450:D451),0)</f>
        <v>7</v>
      </c>
    </row>
    <row r="450" spans="1:4" s="53" customFormat="1" ht="21.75" customHeight="1" hidden="1" outlineLevel="2">
      <c r="A450" s="50"/>
      <c r="B450" s="50"/>
      <c r="C450" s="95" t="s">
        <v>399</v>
      </c>
      <c r="D450" s="96"/>
    </row>
    <row r="451" spans="1:4" s="53" customFormat="1" ht="21.75" customHeight="1" hidden="1" outlineLevel="2">
      <c r="A451" s="50"/>
      <c r="B451" s="50"/>
      <c r="C451" s="95" t="s">
        <v>400</v>
      </c>
      <c r="D451" s="96">
        <f>9.48-2.29</f>
        <v>7.19</v>
      </c>
    </row>
    <row r="452" spans="1:4" s="53" customFormat="1" ht="21.75" customHeight="1" hidden="1" outlineLevel="2">
      <c r="A452" s="50"/>
      <c r="B452" s="50"/>
      <c r="C452" s="42" t="s">
        <v>401</v>
      </c>
      <c r="D452" s="94">
        <f>ROUND(SUM(D453:D454),0)</f>
        <v>7</v>
      </c>
    </row>
    <row r="453" spans="1:4" s="53" customFormat="1" ht="21.75" customHeight="1" hidden="1" outlineLevel="2">
      <c r="A453" s="50"/>
      <c r="B453" s="50"/>
      <c r="C453" s="95" t="s">
        <v>399</v>
      </c>
      <c r="D453" s="96"/>
    </row>
    <row r="454" spans="1:4" s="53" customFormat="1" ht="21.75" customHeight="1" hidden="1" outlineLevel="2">
      <c r="A454" s="50"/>
      <c r="B454" s="50"/>
      <c r="C454" s="95" t="s">
        <v>400</v>
      </c>
      <c r="D454" s="96">
        <v>7.19</v>
      </c>
    </row>
    <row r="455" spans="1:4" s="53" customFormat="1" ht="21.75" customHeight="1" hidden="1" outlineLevel="2">
      <c r="A455" s="50"/>
      <c r="B455" s="50"/>
      <c r="C455" s="42" t="s">
        <v>402</v>
      </c>
      <c r="D455" s="94">
        <f>D452-D449</f>
        <v>0</v>
      </c>
    </row>
    <row r="456" spans="1:4" s="100" customFormat="1" ht="21.75" customHeight="1" hidden="1" outlineLevel="1">
      <c r="A456" s="97"/>
      <c r="B456" s="97"/>
      <c r="C456" s="98" t="s">
        <v>403</v>
      </c>
      <c r="D456" s="99">
        <f>ROUND(SUM(D457:D458),0)</f>
        <v>0</v>
      </c>
    </row>
    <row r="457" spans="1:4" s="100" customFormat="1" ht="21.75" customHeight="1" hidden="1" outlineLevel="2">
      <c r="A457" s="97"/>
      <c r="B457" s="97"/>
      <c r="C457" s="101" t="s">
        <v>404</v>
      </c>
      <c r="D457" s="102"/>
    </row>
    <row r="458" spans="1:4" s="100" customFormat="1" ht="21.75" customHeight="1" hidden="1" outlineLevel="2">
      <c r="A458" s="97"/>
      <c r="B458" s="97"/>
      <c r="C458" s="101" t="s">
        <v>405</v>
      </c>
      <c r="D458" s="102"/>
    </row>
    <row r="459" spans="1:4" s="57" customFormat="1" ht="21.75" customHeight="1" hidden="1" outlineLevel="1" collapsed="1">
      <c r="A459" s="54"/>
      <c r="B459" s="54"/>
      <c r="C459" s="103" t="s">
        <v>406</v>
      </c>
      <c r="D459" s="104">
        <f>ROUNDUP(D460,0)</f>
        <v>0</v>
      </c>
    </row>
    <row r="460" spans="1:4" s="57" customFormat="1" ht="21.75" customHeight="1" hidden="1" outlineLevel="2">
      <c r="A460" s="54"/>
      <c r="B460" s="54"/>
      <c r="C460" s="105" t="s">
        <v>407</v>
      </c>
      <c r="D460" s="106"/>
    </row>
    <row r="461" spans="1:4" s="57" customFormat="1" ht="21.75" customHeight="1" hidden="1" outlineLevel="1" collapsed="1">
      <c r="A461" s="54"/>
      <c r="B461" s="54"/>
      <c r="C461" s="103" t="s">
        <v>408</v>
      </c>
      <c r="D461" s="104">
        <f>ROUND(SUM(D462:D463),0)</f>
        <v>0</v>
      </c>
    </row>
    <row r="462" spans="1:4" s="57" customFormat="1" ht="21.75" customHeight="1" hidden="1" outlineLevel="2">
      <c r="A462" s="54"/>
      <c r="B462" s="54"/>
      <c r="C462" s="107" t="s">
        <v>409</v>
      </c>
      <c r="D462" s="104"/>
    </row>
    <row r="463" spans="1:4" s="57" customFormat="1" ht="21.75" customHeight="1" hidden="1" outlineLevel="2">
      <c r="A463" s="54"/>
      <c r="B463" s="54"/>
      <c r="C463" s="107" t="s">
        <v>410</v>
      </c>
      <c r="D463" s="104"/>
    </row>
    <row r="464" spans="1:4" s="111" customFormat="1" ht="21.75" customHeight="1" hidden="1" outlineLevel="1">
      <c r="A464" s="108"/>
      <c r="B464" s="108"/>
      <c r="C464" s="109" t="s">
        <v>516</v>
      </c>
      <c r="D464" s="110">
        <f>SUM(D465,D467)</f>
        <v>3</v>
      </c>
    </row>
    <row r="465" spans="1:4" s="111" customFormat="1" ht="21.75" customHeight="1" hidden="1" outlineLevel="2">
      <c r="A465" s="108"/>
      <c r="B465" s="108"/>
      <c r="C465" s="112" t="s">
        <v>411</v>
      </c>
      <c r="D465" s="110">
        <f>ROUND(D466*1.08,0)</f>
        <v>2</v>
      </c>
    </row>
    <row r="466" spans="1:4" s="111" customFormat="1" ht="21.75" customHeight="1" hidden="1" outlineLevel="2">
      <c r="A466" s="108"/>
      <c r="B466" s="108"/>
      <c r="C466" s="113" t="s">
        <v>412</v>
      </c>
      <c r="D466" s="110">
        <v>2</v>
      </c>
    </row>
    <row r="467" spans="1:4" s="111" customFormat="1" ht="21.75" customHeight="1" hidden="1" outlineLevel="2">
      <c r="A467" s="108"/>
      <c r="B467" s="108"/>
      <c r="C467" s="112" t="s">
        <v>413</v>
      </c>
      <c r="D467" s="110">
        <f>ROUND(D468*1.08,0)</f>
        <v>1</v>
      </c>
    </row>
    <row r="468" spans="1:4" s="111" customFormat="1" ht="21.75" customHeight="1" hidden="1" outlineLevel="2">
      <c r="A468" s="108"/>
      <c r="B468" s="108"/>
      <c r="C468" s="113" t="s">
        <v>412</v>
      </c>
      <c r="D468" s="110">
        <v>1</v>
      </c>
    </row>
    <row r="469" spans="1:4" s="100" customFormat="1" ht="21.75" customHeight="1" hidden="1" outlineLevel="1">
      <c r="A469" s="97"/>
      <c r="B469" s="97"/>
      <c r="C469" s="98" t="s">
        <v>517</v>
      </c>
      <c r="D469" s="99">
        <v>2</v>
      </c>
    </row>
    <row r="470" spans="1:4" s="57" customFormat="1" ht="21.75" customHeight="1" hidden="1" outlineLevel="1" collapsed="1">
      <c r="A470" s="54"/>
      <c r="B470" s="54"/>
      <c r="C470" s="103" t="s">
        <v>414</v>
      </c>
      <c r="D470" s="104">
        <f>ROUND(D471,0)</f>
        <v>0</v>
      </c>
    </row>
    <row r="471" spans="3:4" ht="21.75" customHeight="1" hidden="1" outlineLevel="2">
      <c r="C471" s="28" t="s">
        <v>415</v>
      </c>
      <c r="D471" s="89"/>
    </row>
    <row r="472" spans="1:20" s="100" customFormat="1" ht="21.75" customHeight="1" hidden="1" outlineLevel="1">
      <c r="A472" s="97"/>
      <c r="B472" s="97"/>
      <c r="C472" s="98" t="s">
        <v>416</v>
      </c>
      <c r="D472" s="99">
        <f>ROUND(D473*0.1,0)</f>
        <v>1</v>
      </c>
      <c r="F472" s="100" t="s">
        <v>417</v>
      </c>
      <c r="G472" s="100" t="s">
        <v>418</v>
      </c>
      <c r="H472" s="100" t="s">
        <v>419</v>
      </c>
      <c r="I472" s="100" t="s">
        <v>3</v>
      </c>
      <c r="J472" s="100" t="s">
        <v>420</v>
      </c>
      <c r="K472" s="100" t="s">
        <v>421</v>
      </c>
      <c r="L472" s="100" t="s">
        <v>422</v>
      </c>
      <c r="M472" s="100" t="s">
        <v>423</v>
      </c>
      <c r="N472" s="100" t="s">
        <v>424</v>
      </c>
      <c r="O472" s="100" t="s">
        <v>425</v>
      </c>
      <c r="P472" s="100" t="s">
        <v>426</v>
      </c>
      <c r="Q472" s="100" t="s">
        <v>427</v>
      </c>
      <c r="R472" s="100" t="s">
        <v>428</v>
      </c>
      <c r="S472" s="100" t="s">
        <v>429</v>
      </c>
      <c r="T472" s="100" t="s">
        <v>430</v>
      </c>
    </row>
    <row r="473" spans="1:20" s="100" customFormat="1" ht="21.75" customHeight="1" hidden="1" outlineLevel="2">
      <c r="A473" s="97"/>
      <c r="B473" s="97"/>
      <c r="C473" s="101" t="s">
        <v>431</v>
      </c>
      <c r="D473" s="114">
        <f>ROUND((D474+D475)/0.05*0.02,1)</f>
        <v>11.2</v>
      </c>
      <c r="F473" s="100">
        <v>9988</v>
      </c>
      <c r="G473" s="100">
        <v>1298</v>
      </c>
      <c r="H473" s="100">
        <v>13</v>
      </c>
      <c r="I473" s="100">
        <v>17</v>
      </c>
      <c r="J473" s="100">
        <v>16</v>
      </c>
      <c r="K473" s="100">
        <v>0</v>
      </c>
      <c r="L473" s="100">
        <v>647</v>
      </c>
      <c r="M473" s="100">
        <v>1033</v>
      </c>
      <c r="N473" s="100">
        <v>1260</v>
      </c>
      <c r="O473" s="100">
        <v>316</v>
      </c>
      <c r="P473" s="100">
        <v>925</v>
      </c>
      <c r="Q473" s="100">
        <v>592</v>
      </c>
      <c r="R473" s="100">
        <v>589</v>
      </c>
      <c r="S473" s="100">
        <v>456</v>
      </c>
      <c r="T473" s="100">
        <v>1610</v>
      </c>
    </row>
    <row r="474" spans="1:20" s="100" customFormat="1" ht="21.75" customHeight="1" hidden="1" outlineLevel="2">
      <c r="A474" s="97"/>
      <c r="B474" s="97"/>
      <c r="C474" s="115" t="s">
        <v>432</v>
      </c>
      <c r="D474" s="99">
        <v>17</v>
      </c>
      <c r="F474" s="100">
        <v>6710</v>
      </c>
      <c r="G474" s="100">
        <v>866</v>
      </c>
      <c r="H474" s="100">
        <v>9</v>
      </c>
      <c r="I474" s="100">
        <v>11</v>
      </c>
      <c r="J474" s="100">
        <v>10</v>
      </c>
      <c r="K474" s="100">
        <v>0</v>
      </c>
      <c r="L474" s="100">
        <v>437</v>
      </c>
      <c r="M474" s="100">
        <v>698</v>
      </c>
      <c r="N474" s="100">
        <v>839</v>
      </c>
      <c r="O474" s="100">
        <v>210</v>
      </c>
      <c r="P474" s="100">
        <v>620</v>
      </c>
      <c r="Q474" s="100">
        <v>396</v>
      </c>
      <c r="R474" s="100">
        <v>393</v>
      </c>
      <c r="S474" s="100">
        <v>303</v>
      </c>
      <c r="T474" s="100">
        <v>1077</v>
      </c>
    </row>
    <row r="475" spans="1:4" s="100" customFormat="1" ht="21.75" customHeight="1" hidden="1" outlineLevel="2">
      <c r="A475" s="97"/>
      <c r="B475" s="97"/>
      <c r="C475" s="115" t="s">
        <v>433</v>
      </c>
      <c r="D475" s="116">
        <v>11</v>
      </c>
    </row>
    <row r="476" spans="1:4" s="57" customFormat="1" ht="21.75" customHeight="1" hidden="1" outlineLevel="1">
      <c r="A476" s="54"/>
      <c r="B476" s="54"/>
      <c r="C476" s="103" t="s">
        <v>518</v>
      </c>
      <c r="D476" s="106"/>
    </row>
    <row r="477" spans="3:4" ht="21.75" customHeight="1" hidden="1" outlineLevel="1" collapsed="1">
      <c r="C477" s="117" t="s">
        <v>519</v>
      </c>
      <c r="D477" s="89">
        <f>SUM(D478:D482)</f>
        <v>0</v>
      </c>
    </row>
    <row r="478" spans="3:4" ht="21.75" customHeight="1" hidden="1" outlineLevel="2">
      <c r="C478" s="28" t="s">
        <v>434</v>
      </c>
      <c r="D478" s="89"/>
    </row>
    <row r="479" spans="3:4" ht="21.75" customHeight="1" hidden="1" outlineLevel="2">
      <c r="C479" s="28" t="s">
        <v>435</v>
      </c>
      <c r="D479" s="89"/>
    </row>
    <row r="480" spans="3:4" ht="21.75" customHeight="1" hidden="1" outlineLevel="2">
      <c r="C480" s="28" t="s">
        <v>436</v>
      </c>
      <c r="D480" s="89"/>
    </row>
    <row r="481" spans="3:4" ht="21.75" customHeight="1" hidden="1" outlineLevel="2">
      <c r="C481" s="28" t="s">
        <v>437</v>
      </c>
      <c r="D481" s="89"/>
    </row>
    <row r="482" spans="1:4" s="121" customFormat="1" ht="21.75" customHeight="1" hidden="1" outlineLevel="2">
      <c r="A482" s="118"/>
      <c r="B482" s="118"/>
      <c r="C482" s="119" t="s">
        <v>520</v>
      </c>
      <c r="D482" s="120"/>
    </row>
    <row r="483" spans="3:4" ht="21.75" customHeight="1" hidden="1" outlineLevel="1">
      <c r="C483" s="117" t="s">
        <v>438</v>
      </c>
      <c r="D483" s="89"/>
    </row>
    <row r="484" spans="3:4" ht="21.75" customHeight="1" hidden="1" outlineLevel="1">
      <c r="C484" s="117" t="s">
        <v>439</v>
      </c>
      <c r="D484" s="89">
        <f>SUM(D485,D505,D506)</f>
        <v>4</v>
      </c>
    </row>
    <row r="485" spans="3:4" ht="21.75" customHeight="1" hidden="1" outlineLevel="2" collapsed="1">
      <c r="C485" s="20" t="s">
        <v>440</v>
      </c>
      <c r="D485" s="89">
        <f>SUM(D486:D504)</f>
        <v>4</v>
      </c>
    </row>
    <row r="486" spans="3:4" ht="21.75" customHeight="1" hidden="1" outlineLevel="3">
      <c r="C486" s="31" t="s">
        <v>441</v>
      </c>
      <c r="D486" s="89"/>
    </row>
    <row r="487" spans="3:4" ht="21.75" customHeight="1" hidden="1" outlineLevel="3">
      <c r="C487" s="31" t="s">
        <v>442</v>
      </c>
      <c r="D487" s="44"/>
    </row>
    <row r="488" spans="3:4" ht="21.75" customHeight="1" hidden="1" outlineLevel="3">
      <c r="C488" s="31" t="s">
        <v>443</v>
      </c>
      <c r="D488" s="44"/>
    </row>
    <row r="489" spans="3:4" ht="21.75" customHeight="1" hidden="1" outlineLevel="3">
      <c r="C489" s="31" t="s">
        <v>444</v>
      </c>
      <c r="D489" s="44"/>
    </row>
    <row r="490" spans="3:4" ht="21.75" customHeight="1" hidden="1" outlineLevel="3">
      <c r="C490" s="31" t="s">
        <v>445</v>
      </c>
      <c r="D490" s="44"/>
    </row>
    <row r="491" spans="3:4" ht="21.75" customHeight="1" hidden="1" outlineLevel="3">
      <c r="C491" s="31" t="s">
        <v>446</v>
      </c>
      <c r="D491" s="44"/>
    </row>
    <row r="492" spans="3:4" ht="21.75" customHeight="1" hidden="1" outlineLevel="3">
      <c r="C492" s="31" t="s">
        <v>447</v>
      </c>
      <c r="D492" s="44"/>
    </row>
    <row r="493" spans="3:4" ht="21.75" customHeight="1" hidden="1" outlineLevel="3">
      <c r="C493" s="31" t="s">
        <v>448</v>
      </c>
      <c r="D493" s="89"/>
    </row>
    <row r="494" spans="3:4" ht="21.75" customHeight="1" hidden="1" outlineLevel="3">
      <c r="C494" s="31" t="s">
        <v>449</v>
      </c>
      <c r="D494" s="44">
        <v>4</v>
      </c>
    </row>
    <row r="495" spans="3:4" ht="21.75" customHeight="1" hidden="1" outlineLevel="3">
      <c r="C495" s="24" t="s">
        <v>450</v>
      </c>
      <c r="D495" s="44"/>
    </row>
    <row r="496" spans="3:4" ht="21.75" customHeight="1" hidden="1" outlineLevel="3">
      <c r="C496" s="31" t="s">
        <v>451</v>
      </c>
      <c r="D496" s="44"/>
    </row>
    <row r="497" spans="3:4" ht="21.75" customHeight="1" hidden="1" outlineLevel="3">
      <c r="C497" s="31" t="s">
        <v>452</v>
      </c>
      <c r="D497" s="44"/>
    </row>
    <row r="498" spans="3:4" ht="21.75" customHeight="1" hidden="1" outlineLevel="3">
      <c r="C498" s="31" t="s">
        <v>453</v>
      </c>
      <c r="D498" s="44"/>
    </row>
    <row r="499" spans="3:4" ht="21.75" customHeight="1" hidden="1" outlineLevel="3">
      <c r="C499" s="31" t="s">
        <v>454</v>
      </c>
      <c r="D499" s="44"/>
    </row>
    <row r="500" spans="3:4" ht="21.75" customHeight="1" hidden="1" outlineLevel="3">
      <c r="C500" s="31" t="s">
        <v>455</v>
      </c>
      <c r="D500" s="44"/>
    </row>
    <row r="501" spans="3:4" ht="21.75" customHeight="1" hidden="1" outlineLevel="3">
      <c r="C501" s="31" t="s">
        <v>456</v>
      </c>
      <c r="D501" s="89"/>
    </row>
    <row r="502" spans="3:4" ht="21.75" customHeight="1" hidden="1" outlineLevel="3">
      <c r="C502" s="31" t="s">
        <v>457</v>
      </c>
      <c r="D502" s="44"/>
    </row>
    <row r="503" spans="3:4" ht="21.75" customHeight="1" hidden="1" outlineLevel="3">
      <c r="C503" s="31" t="s">
        <v>458</v>
      </c>
      <c r="D503" s="44"/>
    </row>
    <row r="504" spans="3:4" ht="21.75" customHeight="1" hidden="1" outlineLevel="3">
      <c r="C504" s="22" t="s">
        <v>459</v>
      </c>
      <c r="D504" s="44"/>
    </row>
    <row r="505" spans="3:4" ht="21.75" customHeight="1" hidden="1" outlineLevel="2">
      <c r="C505" s="43" t="s">
        <v>460</v>
      </c>
      <c r="D505" s="44"/>
    </row>
    <row r="506" spans="1:4" s="100" customFormat="1" ht="21.75" customHeight="1" hidden="1" outlineLevel="2">
      <c r="A506" s="97"/>
      <c r="B506" s="97"/>
      <c r="C506" s="122" t="s">
        <v>461</v>
      </c>
      <c r="D506" s="99">
        <f>SUM(D507:D513)</f>
        <v>0</v>
      </c>
    </row>
    <row r="507" spans="1:4" s="100" customFormat="1" ht="21.75" customHeight="1" hidden="1" outlineLevel="3">
      <c r="A507" s="97"/>
      <c r="B507" s="97"/>
      <c r="C507" s="123" t="s">
        <v>521</v>
      </c>
      <c r="D507" s="116"/>
    </row>
    <row r="508" spans="1:4" s="100" customFormat="1" ht="35.25" customHeight="1" hidden="1" outlineLevel="3">
      <c r="A508" s="97"/>
      <c r="B508" s="97"/>
      <c r="C508" s="124" t="s">
        <v>522</v>
      </c>
      <c r="D508" s="116"/>
    </row>
    <row r="509" spans="1:4" s="100" customFormat="1" ht="21.75" customHeight="1" hidden="1" outlineLevel="3">
      <c r="A509" s="97"/>
      <c r="B509" s="97"/>
      <c r="C509" s="123" t="s">
        <v>523</v>
      </c>
      <c r="D509" s="99"/>
    </row>
    <row r="510" spans="1:4" s="127" customFormat="1" ht="34.5" customHeight="1" hidden="1" outlineLevel="3">
      <c r="A510" s="125"/>
      <c r="B510" s="125"/>
      <c r="C510" s="124" t="s">
        <v>524</v>
      </c>
      <c r="D510" s="126"/>
    </row>
    <row r="511" spans="1:4" s="100" customFormat="1" ht="21.75" customHeight="1" hidden="1" outlineLevel="3">
      <c r="A511" s="97"/>
      <c r="B511" s="97"/>
      <c r="C511" s="123" t="s">
        <v>525</v>
      </c>
      <c r="D511" s="99"/>
    </row>
    <row r="512" spans="1:4" s="100" customFormat="1" ht="21.75" customHeight="1" hidden="1" outlineLevel="3">
      <c r="A512" s="97"/>
      <c r="B512" s="97"/>
      <c r="C512" s="123" t="s">
        <v>526</v>
      </c>
      <c r="D512" s="99"/>
    </row>
    <row r="513" spans="1:4" s="100" customFormat="1" ht="21.75" customHeight="1" hidden="1" outlineLevel="2">
      <c r="A513" s="97"/>
      <c r="B513" s="97"/>
      <c r="C513" s="123" t="s">
        <v>462</v>
      </c>
      <c r="D513" s="128">
        <f>-D455</f>
        <v>0</v>
      </c>
    </row>
    <row r="514" spans="1:4" s="81" customFormat="1" ht="21" customHeight="1" hidden="1" outlineLevel="1">
      <c r="A514" s="78"/>
      <c r="B514" s="78"/>
      <c r="C514" s="129" t="s">
        <v>463</v>
      </c>
      <c r="D514" s="130"/>
    </row>
    <row r="515" spans="1:4" s="81" customFormat="1" ht="21" customHeight="1" hidden="1" outlineLevel="2">
      <c r="A515" s="78"/>
      <c r="B515" s="78"/>
      <c r="C515" s="131" t="s">
        <v>527</v>
      </c>
      <c r="D515" s="130"/>
    </row>
    <row r="516" spans="3:4" ht="21" customHeight="1" hidden="1" outlineLevel="1">
      <c r="C516" s="117"/>
      <c r="D516" s="89"/>
    </row>
    <row r="517" spans="1:4" s="14" customFormat="1" ht="21.75" customHeight="1" collapsed="1">
      <c r="A517" s="12"/>
      <c r="B517" s="12"/>
      <c r="C517" s="7" t="s">
        <v>528</v>
      </c>
      <c r="D517" s="86">
        <f>SUM(D518:D519)</f>
        <v>350</v>
      </c>
    </row>
    <row r="518" spans="1:4" s="57" customFormat="1" ht="21.75" customHeight="1" hidden="1" outlineLevel="1">
      <c r="A518" s="54"/>
      <c r="B518" s="54"/>
      <c r="C518" s="132" t="s">
        <v>464</v>
      </c>
      <c r="D518" s="104">
        <v>350</v>
      </c>
    </row>
    <row r="519" spans="1:4" s="57" customFormat="1" ht="21.75" customHeight="1" hidden="1" outlineLevel="1">
      <c r="A519" s="54"/>
      <c r="B519" s="54"/>
      <c r="C519" s="132" t="s">
        <v>465</v>
      </c>
      <c r="D519" s="104"/>
    </row>
    <row r="520" spans="1:4" s="57" customFormat="1" ht="21.75" customHeight="1" collapsed="1">
      <c r="A520" s="54"/>
      <c r="B520" s="54"/>
      <c r="C520" s="7" t="s">
        <v>466</v>
      </c>
      <c r="D520" s="104"/>
    </row>
    <row r="521" spans="1:4" s="57" customFormat="1" ht="21.75" customHeight="1">
      <c r="A521" s="54"/>
      <c r="B521" s="54"/>
      <c r="C521" s="7" t="s">
        <v>467</v>
      </c>
      <c r="D521" s="104"/>
    </row>
    <row r="522" spans="1:4" s="14" customFormat="1" ht="21.75" customHeight="1">
      <c r="A522" s="12"/>
      <c r="B522" s="12"/>
      <c r="C522" s="83" t="s">
        <v>468</v>
      </c>
      <c r="D522" s="86">
        <f>SUM(D421,D422,D517,D520,D521)</f>
        <v>22085</v>
      </c>
    </row>
    <row r="523" spans="1:4" s="57" customFormat="1" ht="21.75" customHeight="1">
      <c r="A523" s="54"/>
      <c r="B523" s="54"/>
      <c r="C523" s="7" t="s">
        <v>469</v>
      </c>
      <c r="D523" s="104">
        <f>D418-D522</f>
        <v>242</v>
      </c>
    </row>
    <row r="524" spans="1:4" s="57" customFormat="1" ht="21.75" customHeight="1">
      <c r="A524" s="54"/>
      <c r="B524" s="54"/>
      <c r="C524" s="133" t="s">
        <v>470</v>
      </c>
      <c r="D524" s="104">
        <v>58</v>
      </c>
    </row>
    <row r="525" spans="1:4" s="14" customFormat="1" ht="21.75" customHeight="1">
      <c r="A525" s="12"/>
      <c r="B525" s="12"/>
      <c r="C525" s="7" t="s">
        <v>471</v>
      </c>
      <c r="D525" s="86">
        <f>D523-D524</f>
        <v>184</v>
      </c>
    </row>
    <row r="526" spans="1:4" s="57" customFormat="1" ht="21.75" customHeight="1">
      <c r="A526" s="54"/>
      <c r="B526" s="54"/>
      <c r="C526" s="134"/>
      <c r="D526" s="104"/>
    </row>
    <row r="527" spans="1:4" s="57" customFormat="1" ht="21.75" customHeight="1">
      <c r="A527" s="54"/>
      <c r="B527" s="54"/>
      <c r="C527" s="135"/>
      <c r="D527" s="104"/>
    </row>
    <row r="528" spans="1:4" s="57" customFormat="1" ht="21.75" customHeight="1">
      <c r="A528" s="54"/>
      <c r="B528" s="54"/>
      <c r="C528" s="136" t="s">
        <v>472</v>
      </c>
      <c r="D528" s="106"/>
    </row>
    <row r="529" spans="1:4" s="57" customFormat="1" ht="21.75" customHeight="1">
      <c r="A529" s="54"/>
      <c r="B529" s="54"/>
      <c r="C529" s="7" t="s">
        <v>473</v>
      </c>
      <c r="D529" s="106"/>
    </row>
    <row r="530" spans="1:4" s="57" customFormat="1" ht="21.75" customHeight="1" collapsed="1">
      <c r="A530" s="54"/>
      <c r="B530" s="54"/>
      <c r="C530" s="7" t="s">
        <v>474</v>
      </c>
      <c r="D530" s="104">
        <f>SUM(D531,D532)</f>
        <v>461</v>
      </c>
    </row>
    <row r="531" spans="1:4" s="57" customFormat="1" ht="21.75" customHeight="1" hidden="1" outlineLevel="1">
      <c r="A531" s="54"/>
      <c r="B531" s="54"/>
      <c r="C531" s="132" t="s">
        <v>475</v>
      </c>
      <c r="D531" s="104">
        <v>461</v>
      </c>
    </row>
    <row r="532" spans="1:4" s="57" customFormat="1" ht="21.75" customHeight="1" hidden="1" outlineLevel="1" collapsed="1">
      <c r="A532" s="54"/>
      <c r="B532" s="54"/>
      <c r="C532" s="132" t="s">
        <v>476</v>
      </c>
      <c r="D532" s="106"/>
    </row>
    <row r="533" spans="1:4" s="57" customFormat="1" ht="21.75" customHeight="1" hidden="1" outlineLevel="2">
      <c r="A533" s="54"/>
      <c r="B533" s="54"/>
      <c r="C533" s="103" t="s">
        <v>477</v>
      </c>
      <c r="D533" s="106"/>
    </row>
    <row r="534" spans="1:4" s="57" customFormat="1" ht="21.75" customHeight="1" collapsed="1">
      <c r="A534" s="54"/>
      <c r="B534" s="54"/>
      <c r="C534" s="7" t="s">
        <v>478</v>
      </c>
      <c r="D534" s="106">
        <v>0</v>
      </c>
    </row>
    <row r="535" spans="1:4" s="57" customFormat="1" ht="21.75" customHeight="1">
      <c r="A535" s="54"/>
      <c r="B535" s="54"/>
      <c r="C535" s="7" t="s">
        <v>479</v>
      </c>
      <c r="D535" s="106">
        <f>SUM(D536:D537)</f>
        <v>0</v>
      </c>
    </row>
    <row r="536" spans="1:4" s="57" customFormat="1" ht="21.75" customHeight="1">
      <c r="A536" s="54"/>
      <c r="B536" s="54"/>
      <c r="C536" s="137" t="s">
        <v>480</v>
      </c>
      <c r="D536" s="106"/>
    </row>
    <row r="537" spans="1:4" s="57" customFormat="1" ht="21.75" customHeight="1">
      <c r="A537" s="54"/>
      <c r="B537" s="54"/>
      <c r="C537" s="137" t="s">
        <v>481</v>
      </c>
      <c r="D537" s="106"/>
    </row>
    <row r="538" spans="1:4" s="57" customFormat="1" ht="21.75" customHeight="1" collapsed="1">
      <c r="A538" s="54"/>
      <c r="B538" s="54"/>
      <c r="C538" s="7" t="s">
        <v>364</v>
      </c>
      <c r="D538" s="106">
        <f>SUM(D539:D541)</f>
        <v>0</v>
      </c>
    </row>
    <row r="539" spans="1:4" s="57" customFormat="1" ht="21.75" customHeight="1" hidden="1" outlineLevel="1">
      <c r="A539" s="54"/>
      <c r="B539" s="54"/>
      <c r="C539" s="132" t="s">
        <v>482</v>
      </c>
      <c r="D539" s="106"/>
    </row>
    <row r="540" spans="1:4" s="57" customFormat="1" ht="21.75" customHeight="1" hidden="1" outlineLevel="1">
      <c r="A540" s="54"/>
      <c r="B540" s="54"/>
      <c r="C540" s="132" t="s">
        <v>483</v>
      </c>
      <c r="D540" s="106"/>
    </row>
    <row r="541" spans="1:4" s="57" customFormat="1" ht="21.75" customHeight="1" hidden="1" outlineLevel="1">
      <c r="A541" s="54"/>
      <c r="B541" s="54"/>
      <c r="C541" s="132" t="s">
        <v>484</v>
      </c>
      <c r="D541" s="106"/>
    </row>
    <row r="542" spans="1:4" s="14" customFormat="1" ht="21.75" customHeight="1">
      <c r="A542" s="12"/>
      <c r="B542" s="12"/>
      <c r="C542" s="7" t="s">
        <v>485</v>
      </c>
      <c r="D542" s="86">
        <f>SUM(D529,D534,D530,D535,D538)</f>
        <v>461</v>
      </c>
    </row>
    <row r="543" spans="1:4" s="57" customFormat="1" ht="21.75" customHeight="1">
      <c r="A543" s="54"/>
      <c r="B543" s="54"/>
      <c r="C543" s="7"/>
      <c r="D543" s="106"/>
    </row>
    <row r="544" spans="1:4" s="57" customFormat="1" ht="21.75" customHeight="1">
      <c r="A544" s="54"/>
      <c r="B544" s="54"/>
      <c r="C544" s="7" t="s">
        <v>486</v>
      </c>
      <c r="D544" s="138">
        <v>461</v>
      </c>
    </row>
    <row r="545" spans="1:4" s="140" customFormat="1" ht="21.75" customHeight="1" collapsed="1">
      <c r="A545" s="139"/>
      <c r="B545" s="139"/>
      <c r="C545" s="7" t="s">
        <v>487</v>
      </c>
      <c r="D545" s="86">
        <f>SUM(D546,D547,D548,D549)</f>
        <v>0</v>
      </c>
    </row>
    <row r="546" spans="1:4" s="140" customFormat="1" ht="21.75" customHeight="1" hidden="1" outlineLevel="1">
      <c r="A546" s="139"/>
      <c r="B546" s="139"/>
      <c r="C546" s="132" t="s">
        <v>488</v>
      </c>
      <c r="D546" s="104"/>
    </row>
    <row r="547" spans="1:4" s="57" customFormat="1" ht="21.75" customHeight="1" hidden="1" outlineLevel="1">
      <c r="A547" s="54"/>
      <c r="B547" s="54"/>
      <c r="C547" s="132" t="s">
        <v>489</v>
      </c>
      <c r="D547" s="104"/>
    </row>
    <row r="548" spans="1:4" s="57" customFormat="1" ht="21.75" customHeight="1" hidden="1" outlineLevel="1">
      <c r="A548" s="54"/>
      <c r="B548" s="54"/>
      <c r="C548" s="132" t="s">
        <v>529</v>
      </c>
      <c r="D548" s="104"/>
    </row>
    <row r="549" spans="1:4" s="57" customFormat="1" ht="21.75" customHeight="1" hidden="1" outlineLevel="1">
      <c r="A549" s="54"/>
      <c r="B549" s="54"/>
      <c r="C549" s="132" t="s">
        <v>490</v>
      </c>
      <c r="D549" s="106"/>
    </row>
    <row r="550" spans="1:4" s="57" customFormat="1" ht="21.75" customHeight="1">
      <c r="A550" s="54"/>
      <c r="B550" s="54"/>
      <c r="C550" s="7" t="s">
        <v>491</v>
      </c>
      <c r="D550" s="106"/>
    </row>
    <row r="551" spans="1:4" s="57" customFormat="1" ht="21.75" customHeight="1">
      <c r="A551" s="54"/>
      <c r="B551" s="54"/>
      <c r="C551" s="7" t="s">
        <v>466</v>
      </c>
      <c r="D551" s="106"/>
    </row>
    <row r="552" spans="1:4" s="14" customFormat="1" ht="21.75" customHeight="1">
      <c r="A552" s="12"/>
      <c r="B552" s="12"/>
      <c r="C552" s="7" t="s">
        <v>492</v>
      </c>
      <c r="D552" s="86">
        <f>SUM(D544,D545,D550,D551)</f>
        <v>461</v>
      </c>
    </row>
    <row r="553" spans="1:4" s="57" customFormat="1" ht="21.75" customHeight="1">
      <c r="A553" s="54"/>
      <c r="B553" s="54"/>
      <c r="C553" s="105"/>
      <c r="D553" s="106"/>
    </row>
    <row r="554" spans="1:4" s="14" customFormat="1" ht="21.75" customHeight="1">
      <c r="A554" s="12"/>
      <c r="B554" s="12"/>
      <c r="C554" s="7" t="s">
        <v>493</v>
      </c>
      <c r="D554" s="86">
        <f>D542-D552</f>
        <v>0</v>
      </c>
    </row>
    <row r="555" spans="1:4" ht="24" customHeight="1">
      <c r="A555" s="141"/>
      <c r="B555" s="141"/>
      <c r="C555" s="142"/>
      <c r="D555" s="142"/>
    </row>
    <row r="556" spans="1:4" ht="24" customHeight="1">
      <c r="A556" s="141"/>
      <c r="B556" s="141"/>
      <c r="C556" s="143"/>
      <c r="D556" s="144"/>
    </row>
    <row r="557" spans="1:4" s="53" customFormat="1" ht="18" customHeight="1">
      <c r="A557" s="145"/>
      <c r="B557" s="145"/>
      <c r="C557" s="146" t="s">
        <v>530</v>
      </c>
      <c r="D557" s="147"/>
    </row>
    <row r="558" spans="1:4" s="53" customFormat="1" ht="18" customHeight="1">
      <c r="A558" s="145"/>
      <c r="B558" s="145"/>
      <c r="C558" s="148" t="s">
        <v>494</v>
      </c>
      <c r="D558" s="94">
        <f>SUM(D5,D530)</f>
        <v>16393</v>
      </c>
    </row>
    <row r="559" spans="1:4" s="53" customFormat="1" ht="18" customHeight="1">
      <c r="A559" s="145"/>
      <c r="B559" s="145"/>
      <c r="C559" s="148" t="s">
        <v>495</v>
      </c>
      <c r="D559" s="94">
        <f>SUM(D422,D545)</f>
        <v>20</v>
      </c>
    </row>
    <row r="560" spans="1:4" s="53" customFormat="1" ht="18" customHeight="1">
      <c r="A560" s="145"/>
      <c r="B560" s="145"/>
      <c r="C560" s="148" t="s">
        <v>531</v>
      </c>
      <c r="D560" s="148">
        <f>ROUND(SUM(D561:D565),0)</f>
        <v>9820</v>
      </c>
    </row>
    <row r="561" spans="1:4" s="53" customFormat="1" ht="18" customHeight="1">
      <c r="A561" s="145"/>
      <c r="B561" s="145"/>
      <c r="C561" s="149" t="s">
        <v>496</v>
      </c>
      <c r="D561" s="148">
        <v>9818</v>
      </c>
    </row>
    <row r="562" spans="1:4" s="53" customFormat="1" ht="18" customHeight="1">
      <c r="A562" s="145"/>
      <c r="B562" s="145"/>
      <c r="C562" s="149" t="s">
        <v>497</v>
      </c>
      <c r="D562" s="148">
        <v>0</v>
      </c>
    </row>
    <row r="563" spans="1:4" s="53" customFormat="1" ht="18" customHeight="1">
      <c r="A563" s="145"/>
      <c r="B563" s="145"/>
      <c r="C563" s="149" t="s">
        <v>498</v>
      </c>
      <c r="D563" s="148"/>
    </row>
    <row r="564" spans="1:4" s="53" customFormat="1" ht="18" customHeight="1">
      <c r="A564" s="145"/>
      <c r="B564" s="145"/>
      <c r="C564" s="149" t="s">
        <v>499</v>
      </c>
      <c r="D564" s="148"/>
    </row>
    <row r="565" spans="1:4" s="53" customFormat="1" ht="18" customHeight="1">
      <c r="A565" s="145"/>
      <c r="B565" s="145"/>
      <c r="C565" s="149" t="s">
        <v>500</v>
      </c>
      <c r="D565" s="148">
        <v>2</v>
      </c>
    </row>
    <row r="566" spans="1:4" s="53" customFormat="1" ht="18" customHeight="1">
      <c r="A566" s="145"/>
      <c r="B566" s="145"/>
      <c r="C566" s="148" t="s">
        <v>532</v>
      </c>
      <c r="D566" s="148"/>
    </row>
    <row r="567" spans="1:4" s="53" customFormat="1" ht="18" customHeight="1">
      <c r="A567" s="145"/>
      <c r="B567" s="145"/>
      <c r="C567" s="148" t="s">
        <v>533</v>
      </c>
      <c r="D567" s="148"/>
    </row>
    <row r="568" spans="1:4" s="53" customFormat="1" ht="18" customHeight="1">
      <c r="A568" s="145"/>
      <c r="B568" s="145"/>
      <c r="C568" s="148" t="s">
        <v>534</v>
      </c>
      <c r="D568" s="148">
        <f>SUM(D569:D570)</f>
        <v>-358</v>
      </c>
    </row>
    <row r="569" spans="1:4" s="53" customFormat="1" ht="18" customHeight="1">
      <c r="A569" s="145"/>
      <c r="B569" s="145"/>
      <c r="C569" s="149" t="s">
        <v>501</v>
      </c>
      <c r="D569" s="148">
        <v>-358</v>
      </c>
    </row>
    <row r="570" spans="1:4" s="53" customFormat="1" ht="18" customHeight="1">
      <c r="A570" s="145"/>
      <c r="B570" s="145"/>
      <c r="C570" s="149" t="s">
        <v>502</v>
      </c>
      <c r="D570" s="148">
        <v>0</v>
      </c>
    </row>
    <row r="571" spans="1:4" s="53" customFormat="1" ht="18" customHeight="1">
      <c r="A571" s="145"/>
      <c r="B571" s="145"/>
      <c r="C571" s="148" t="s">
        <v>535</v>
      </c>
      <c r="D571" s="148">
        <f>SUM(D572:D573)</f>
        <v>-6911</v>
      </c>
    </row>
    <row r="572" spans="1:4" s="53" customFormat="1" ht="18" customHeight="1">
      <c r="A572" s="145"/>
      <c r="B572" s="145"/>
      <c r="C572" s="149" t="s">
        <v>501</v>
      </c>
      <c r="D572" s="94">
        <f>D559+D560+D566+D569-D558</f>
        <v>-6911</v>
      </c>
    </row>
    <row r="573" spans="1:4" s="53" customFormat="1" ht="18" customHeight="1">
      <c r="A573" s="145"/>
      <c r="B573" s="145"/>
      <c r="C573" s="149" t="s">
        <v>502</v>
      </c>
      <c r="D573" s="148">
        <f>D570-D567</f>
        <v>0</v>
      </c>
    </row>
    <row r="574" spans="1:4" s="53" customFormat="1" ht="18" customHeight="1">
      <c r="A574" s="145"/>
      <c r="B574" s="145"/>
      <c r="C574" s="148" t="s">
        <v>503</v>
      </c>
      <c r="D574" s="148"/>
    </row>
  </sheetData>
  <sheetProtection/>
  <conditionalFormatting sqref="C550:C552 C554 C534:C538 C517 C520:C525 C529:C530 C542:C545 C411:C412 C406 C421:C422 C4:C6 C417:C418">
    <cfRule type="expression" priority="1" dxfId="0" stopIfTrue="1">
      <formula>"="</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lucifersir</dc:creator>
  <cp:keywords/>
  <dc:description/>
  <cp:lastModifiedBy>1cx</cp:lastModifiedBy>
  <dcterms:created xsi:type="dcterms:W3CDTF">2017-03-03T08:10:04Z</dcterms:created>
  <dcterms:modified xsi:type="dcterms:W3CDTF">2017-09-08T03:27:37Z</dcterms:modified>
  <cp:category/>
  <cp:version/>
  <cp:contentType/>
  <cp:contentStatus/>
</cp:coreProperties>
</file>