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64" windowHeight="9564" firstSheet="12" activeTab="15"/>
  </bookViews>
  <sheets>
    <sheet name="新农合医保资金汇总表" sheetId="1" r:id="rId1"/>
    <sheet name="职工医保资金汇总表" sheetId="2" r:id="rId2"/>
    <sheet name="城乡养老资金汇总表" sheetId="3" r:id="rId3"/>
    <sheet name="企业养老资金汇总表 " sheetId="4" r:id="rId4"/>
    <sheet name="机关养老资金汇总表" sheetId="5" r:id="rId5"/>
    <sheet name="新农合医保基础情况表 " sheetId="6" r:id="rId6"/>
    <sheet name="职工医保基础情况表" sheetId="7" r:id="rId7"/>
    <sheet name="城乡养老基础情况表" sheetId="8" r:id="rId8"/>
    <sheet name="企业养老基础情况表" sheetId="9" r:id="rId9"/>
    <sheet name="机关养老基础情况表" sheetId="10" r:id="rId10"/>
    <sheet name="新农合医保经费基础数据表" sheetId="11" r:id="rId11"/>
    <sheet name="职工医疗保险基础数据表" sheetId="12" r:id="rId12"/>
    <sheet name="城乡养老经费基础数据表" sheetId="13" r:id="rId13"/>
    <sheet name="企业养老经费基础数据表" sheetId="14" r:id="rId14"/>
    <sheet name="机关养老经费基础数据表" sheetId="15" r:id="rId15"/>
    <sheet name="评价指标体系" sheetId="16" r:id="rId16"/>
  </sheets>
  <definedNames>
    <definedName name="_xlnm.Print_Titles" localSheetId="15">'评价指标体系'!$2:$4</definedName>
  </definedNames>
  <calcPr fullCalcOnLoad="1"/>
</workbook>
</file>

<file path=xl/sharedStrings.xml><?xml version="1.0" encoding="utf-8"?>
<sst xmlns="http://schemas.openxmlformats.org/spreadsheetml/2006/main" count="458" uniqueCount="215">
  <si>
    <t>附件1</t>
  </si>
  <si>
    <t xml:space="preserve"> 回龙圩管理区2016年度新农合医疗保险基金专项资金汇总表</t>
  </si>
  <si>
    <t>填报单位：　永州市回龙圩管理区社保医保管理中心</t>
  </si>
  <si>
    <t>单位：万元</t>
  </si>
  <si>
    <t>科目名称</t>
  </si>
  <si>
    <t>回龙圩管理区新农合、职工医保补助专项资金</t>
  </si>
  <si>
    <t>中央财政</t>
  </si>
  <si>
    <t>省级补贴</t>
  </si>
  <si>
    <t>市本级配套</t>
  </si>
  <si>
    <t>指标文号</t>
  </si>
  <si>
    <t>湘财预[2015]135号2016年新型农村合作医疗中央省财政第三批补助资金</t>
  </si>
  <si>
    <t xml:space="preserve">湘财预[2016]113号2016年新农合医疗升级财政第二批补助资金 </t>
  </si>
  <si>
    <t>省医疗结算中心</t>
  </si>
  <si>
    <t>合计</t>
  </si>
  <si>
    <t>金额</t>
  </si>
  <si>
    <t>金额合计</t>
  </si>
  <si>
    <t xml:space="preserve"> 回龙圩管理区2016年度职工医保补助专项资金汇总表</t>
  </si>
  <si>
    <t>回龙圩管理区职工医保补助专项资金</t>
  </si>
  <si>
    <t>铺底资金</t>
  </si>
  <si>
    <t xml:space="preserve">   回龙圩管理区2016年度城乡养老保险补助专项资金汇总表</t>
  </si>
  <si>
    <t>回龙圩管理区城乡养老保险补助专项资金</t>
  </si>
  <si>
    <t>市、县级配套</t>
  </si>
  <si>
    <t>永财社指[2015]83号</t>
  </si>
  <si>
    <t>永财预[2016]40号</t>
  </si>
  <si>
    <t>永财预[2016]4号</t>
  </si>
  <si>
    <t>县级配套</t>
  </si>
  <si>
    <t xml:space="preserve">    回龙圩管理区2016年企业职工养老保险补助专项资金汇总表</t>
  </si>
  <si>
    <t>项目名称</t>
  </si>
  <si>
    <t>回龙圩管理区企业职工养老保险补助专项资金</t>
  </si>
  <si>
    <t>永财预〔2016〕63号</t>
  </si>
  <si>
    <t>永财预〔2016〕44号</t>
  </si>
  <si>
    <t>永财预〔2016〕26号</t>
  </si>
  <si>
    <t>永财预[2016]13号</t>
  </si>
  <si>
    <t>本级配套</t>
  </si>
  <si>
    <t xml:space="preserve">    回龙圩管理区2016年机关养老保险补助专项资金汇总表</t>
  </si>
  <si>
    <t>回龙圩管理区机关养老保险补助专项资金</t>
  </si>
  <si>
    <t>附件2</t>
  </si>
  <si>
    <r>
      <t xml:space="preserve">    回龙圩管理区2016年度新新农合医疗保险基金专项资金基</t>
    </r>
    <r>
      <rPr>
        <b/>
        <sz val="16"/>
        <rFont val="宋体"/>
        <family val="0"/>
      </rPr>
      <t>础</t>
    </r>
    <r>
      <rPr>
        <b/>
        <sz val="16"/>
        <rFont val="仿宋_GB2312"/>
        <family val="3"/>
      </rPr>
      <t>情</t>
    </r>
    <r>
      <rPr>
        <b/>
        <sz val="16"/>
        <rFont val="宋体"/>
        <family val="0"/>
      </rPr>
      <t>况</t>
    </r>
    <r>
      <rPr>
        <b/>
        <sz val="16"/>
        <rFont val="仿宋_GB2312"/>
        <family val="3"/>
      </rPr>
      <t>表</t>
    </r>
  </si>
  <si>
    <t>填报单位：永州市回龙圩管理区社保医保管理中心</t>
  </si>
  <si>
    <t>实施单位基本情况</t>
  </si>
  <si>
    <t>单位名称</t>
  </si>
  <si>
    <t>永州市回龙圩管理区社保医保管理中心</t>
  </si>
  <si>
    <t>单位地址</t>
  </si>
  <si>
    <t>回龙圩管理区回峰中路</t>
  </si>
  <si>
    <t>单位负责人</t>
  </si>
  <si>
    <t>卢登福</t>
  </si>
  <si>
    <t>电话</t>
  </si>
  <si>
    <t>财务负责人</t>
  </si>
  <si>
    <t>刘淑花</t>
  </si>
  <si>
    <t>项目决策</t>
  </si>
  <si>
    <t>项目目标</t>
  </si>
  <si>
    <t>□ 无项目目标</t>
  </si>
  <si>
    <r>
      <t>R</t>
    </r>
    <r>
      <rPr>
        <sz val="9"/>
        <color indexed="8"/>
        <rFont val="仿宋_GB2312"/>
        <family val="3"/>
      </rPr>
      <t xml:space="preserve"> 项目目标为：积极响应国家政策，解决老百姓看病就医难问题。</t>
    </r>
  </si>
  <si>
    <t>□ 无决策流程</t>
  </si>
  <si>
    <r>
      <t>R</t>
    </r>
    <r>
      <rPr>
        <sz val="9"/>
        <color indexed="8"/>
        <rFont val="仿宋_GB2312"/>
        <family val="3"/>
      </rPr>
      <t xml:space="preserve"> 项目决策流程： 上级拨款到江永县财政局→江永县财政局根据管理区的参保人数下拨款项</t>
    </r>
  </si>
  <si>
    <t>业务、资金管理情况</t>
  </si>
  <si>
    <t>业务管理制度建设</t>
  </si>
  <si>
    <t>□ 无业务管理制度</t>
  </si>
  <si>
    <r>
      <t>R</t>
    </r>
    <r>
      <rPr>
        <sz val="9"/>
        <rFont val="仿宋_GB2312"/>
        <family val="3"/>
      </rPr>
      <t xml:space="preserve"> 业务管理制度为：《回龙圩管理区财政专项资金报账管理办法》</t>
    </r>
  </si>
  <si>
    <t>□ 管理机构人员数： 10 人</t>
  </si>
  <si>
    <t>财务制度建设</t>
  </si>
  <si>
    <t>□ 无资金管理制度</t>
  </si>
  <si>
    <r>
      <t>R</t>
    </r>
    <r>
      <rPr>
        <sz val="9"/>
        <color indexed="8"/>
        <rFont val="仿宋_GB2312"/>
        <family val="3"/>
      </rPr>
      <t>资金管理制度为： 根据项目计划分配使用专项资金，保证专款专用</t>
    </r>
  </si>
  <si>
    <t>资金分配</t>
  </si>
  <si>
    <t>□ 无资金分配办法</t>
  </si>
  <si>
    <r>
      <t>R</t>
    </r>
    <r>
      <rPr>
        <sz val="9"/>
        <color indexed="8"/>
        <rFont val="仿宋_GB2312"/>
        <family val="3"/>
      </rPr>
      <t xml:space="preserve"> 资金分配办法为：根据项目专项资金计划分配，专款专用</t>
    </r>
  </si>
  <si>
    <t>账务处理</t>
  </si>
  <si>
    <t>账务处理情况描述：省内各医院集中把看病结算单自己送达或者邮寄方式到社保站（省外就医患者本人拿看病结算单到社保站）→社保站专人审核单据→主任审核→财务根据审核数据确认支付</t>
  </si>
  <si>
    <t>资金预算</t>
  </si>
  <si>
    <t>□ 预算金额： 437万元</t>
  </si>
  <si>
    <t>□ 预算是否足额：是</t>
  </si>
  <si>
    <t>资金使用</t>
  </si>
  <si>
    <t>√ 与资金管理要求一致</t>
  </si>
  <si>
    <t>□ 与资金管理要求不一致，原因为：</t>
  </si>
  <si>
    <t>□未按规定向财政部门报送资金使用情况报告</t>
  </si>
  <si>
    <t>√已按规定向财政部门报送资金使用情况报告</t>
  </si>
  <si>
    <t>资金发放形式</t>
  </si>
  <si>
    <t>√社会化发放</t>
  </si>
  <si>
    <t>□其他（未实行社会化发放的请注明原因）</t>
  </si>
  <si>
    <t>财务监控</t>
  </si>
  <si>
    <t>□ 无财务监控机制</t>
  </si>
  <si>
    <r>
      <t>R</t>
    </r>
    <r>
      <rPr>
        <sz val="9"/>
        <color indexed="8"/>
        <rFont val="仿宋_GB2312"/>
        <family val="3"/>
      </rPr>
      <t> 财务监控机制为：回龙圩管理区政府、人社局、审计局、财政局</t>
    </r>
  </si>
  <si>
    <t>管理建议</t>
  </si>
  <si>
    <r>
      <t>R</t>
    </r>
    <r>
      <rPr>
        <sz val="9"/>
        <color indexed="8"/>
        <rFont val="仿宋_GB2312"/>
        <family val="3"/>
      </rPr>
      <t xml:space="preserve"> 无管理建议</t>
    </r>
  </si>
  <si>
    <t>□ 有资金管理建议，管理建议如下（或另附材料）：</t>
  </si>
  <si>
    <r>
      <t xml:space="preserve">    回龙圩管理区2016年度城乡养老保险专项资金基</t>
    </r>
    <r>
      <rPr>
        <b/>
        <sz val="16"/>
        <rFont val="宋体"/>
        <family val="0"/>
      </rPr>
      <t>础</t>
    </r>
    <r>
      <rPr>
        <b/>
        <sz val="16"/>
        <rFont val="仿宋_GB2312"/>
        <family val="3"/>
      </rPr>
      <t>情</t>
    </r>
    <r>
      <rPr>
        <b/>
        <sz val="16"/>
        <rFont val="宋体"/>
        <family val="0"/>
      </rPr>
      <t>况</t>
    </r>
    <r>
      <rPr>
        <b/>
        <sz val="16"/>
        <rFont val="仿宋_GB2312"/>
        <family val="3"/>
      </rPr>
      <t>表</t>
    </r>
  </si>
  <si>
    <t>唐月莲</t>
  </si>
  <si>
    <r>
      <t>R</t>
    </r>
    <r>
      <rPr>
        <sz val="9"/>
        <rFont val="仿宋_GB2312"/>
        <family val="3"/>
      </rPr>
      <t xml:space="preserve"> 项目目标为：按照湖南省城乡养老保险政策，对到龄的退休人员按时足额发放养老金</t>
    </r>
  </si>
  <si>
    <r>
      <t>R</t>
    </r>
    <r>
      <rPr>
        <sz val="9"/>
        <rFont val="仿宋_GB2312"/>
        <family val="3"/>
      </rPr>
      <t xml:space="preserve"> 项目决策流程： 根据年初预算→中央财政和省财政给予财政补贴到财政专户</t>
    </r>
  </si>
  <si>
    <t>□ 管理机构人员数：  10人</t>
  </si>
  <si>
    <r>
      <t>R</t>
    </r>
    <r>
      <rPr>
        <sz val="9"/>
        <rFont val="仿宋_GB2312"/>
        <family val="3"/>
      </rPr>
      <t xml:space="preserve"> 资金管理制度为： 根据项目计划分配使用专项资金，保证专款专用</t>
    </r>
  </si>
  <si>
    <r>
      <t>R</t>
    </r>
    <r>
      <rPr>
        <sz val="9"/>
        <rFont val="仿宋_GB2312"/>
        <family val="3"/>
      </rPr>
      <t xml:space="preserve"> 资金分配办法为：根据项目专项资金计划分配，专款专用</t>
    </r>
  </si>
  <si>
    <t>账务处理情况描述：到龄退休人员根据湖南省城乡养老保险政策中的待遇计发标准核定待遇按时足额发放</t>
  </si>
  <si>
    <t>□ 预算金额： 22.34 万元</t>
  </si>
  <si>
    <r>
      <t>R</t>
    </r>
    <r>
      <rPr>
        <sz val="9"/>
        <rFont val="仿宋_GB2312"/>
        <family val="3"/>
      </rPr>
      <t> 财务监控机制为：回龙圩管理区政府、人社局、审计局、财政局</t>
    </r>
  </si>
  <si>
    <r>
      <t>R</t>
    </r>
    <r>
      <rPr>
        <sz val="9"/>
        <rFont val="仿宋_GB2312"/>
        <family val="3"/>
      </rPr>
      <t xml:space="preserve"> 无管理建议</t>
    </r>
  </si>
  <si>
    <r>
      <t xml:space="preserve">    回龙圩管理区2016年度企业养老保险专项资金基</t>
    </r>
    <r>
      <rPr>
        <b/>
        <sz val="16"/>
        <rFont val="宋体"/>
        <family val="0"/>
      </rPr>
      <t>础</t>
    </r>
    <r>
      <rPr>
        <b/>
        <sz val="16"/>
        <rFont val="仿宋_GB2312"/>
        <family val="3"/>
      </rPr>
      <t>情</t>
    </r>
    <r>
      <rPr>
        <b/>
        <sz val="16"/>
        <rFont val="宋体"/>
        <family val="0"/>
      </rPr>
      <t>况</t>
    </r>
    <r>
      <rPr>
        <b/>
        <sz val="16"/>
        <rFont val="仿宋_GB2312"/>
        <family val="3"/>
      </rPr>
      <t>表</t>
    </r>
  </si>
  <si>
    <r>
      <t>R</t>
    </r>
    <r>
      <rPr>
        <sz val="9"/>
        <color indexed="8"/>
        <rFont val="仿宋_GB2312"/>
        <family val="3"/>
      </rPr>
      <t xml:space="preserve"> 项目目标为：按照湖南省企业养老保险政策，对到龄的退休人员按时足额发放养老金</t>
    </r>
  </si>
  <si>
    <r>
      <t>R</t>
    </r>
    <r>
      <rPr>
        <sz val="9"/>
        <color indexed="8"/>
        <rFont val="仿宋_GB2312"/>
        <family val="3"/>
      </rPr>
      <t xml:space="preserve"> 项目决策流程：  根据年初预算→中央财政和省财政给予财政补贴到财政专户</t>
    </r>
  </si>
  <si>
    <r>
      <t>R</t>
    </r>
    <r>
      <rPr>
        <sz val="9"/>
        <color indexed="8"/>
        <rFont val="仿宋_GB2312"/>
        <family val="3"/>
      </rPr>
      <t xml:space="preserve"> 业务管理制度为：</t>
    </r>
    <r>
      <rPr>
        <sz val="9"/>
        <color indexed="10"/>
        <rFont val="仿宋_GB2312"/>
        <family val="3"/>
      </rPr>
      <t>《回龙圩管理区财政专项资金报账管理办法》</t>
    </r>
  </si>
  <si>
    <r>
      <t>R</t>
    </r>
    <r>
      <rPr>
        <sz val="9"/>
        <color indexed="8"/>
        <rFont val="仿宋_GB2312"/>
        <family val="3"/>
      </rPr>
      <t xml:space="preserve"> 资金管理制度为： 根据项目计划分配使用专项资金，保证专款专用</t>
    </r>
  </si>
  <si>
    <t>账务处理情况描述：到龄退休人员根据湖南省企业养老保险政策中的待遇计发标准核定待遇按时足额发放</t>
  </si>
  <si>
    <t>□ 预算金额：  万元</t>
  </si>
  <si>
    <r>
      <t xml:space="preserve">    回龙圩管理区2016年度机关养老保险专项资金基</t>
    </r>
    <r>
      <rPr>
        <b/>
        <sz val="16"/>
        <rFont val="宋体"/>
        <family val="0"/>
      </rPr>
      <t>础</t>
    </r>
    <r>
      <rPr>
        <b/>
        <sz val="16"/>
        <rFont val="仿宋_GB2312"/>
        <family val="3"/>
      </rPr>
      <t>情</t>
    </r>
    <r>
      <rPr>
        <b/>
        <sz val="16"/>
        <rFont val="宋体"/>
        <family val="0"/>
      </rPr>
      <t>况</t>
    </r>
    <r>
      <rPr>
        <b/>
        <sz val="16"/>
        <rFont val="仿宋_GB2312"/>
        <family val="3"/>
      </rPr>
      <t>表</t>
    </r>
  </si>
  <si>
    <t>陈芳</t>
  </si>
  <si>
    <r>
      <t>R</t>
    </r>
    <r>
      <rPr>
        <sz val="9"/>
        <rFont val="仿宋_GB2312"/>
        <family val="3"/>
      </rPr>
      <t xml:space="preserve"> 项目目标为：财政补助款，用来发放退休人员的津补贴。</t>
    </r>
  </si>
  <si>
    <t>□ 无决策流程：</t>
  </si>
  <si>
    <r>
      <t>R</t>
    </r>
    <r>
      <rPr>
        <sz val="9"/>
        <rFont val="仿宋_GB2312"/>
        <family val="3"/>
      </rPr>
      <t xml:space="preserve"> 项目决策流程：财政每月拔入资金发放，作代发退休人员的津补贴， 拔入时作借:银行存款，贷：暂收款；发放时作贷:银行存款，借：暂收款；</t>
    </r>
  </si>
  <si>
    <t>账务处理情况描述：</t>
  </si>
  <si>
    <t>□ 预算金额： 203.3885 万元</t>
  </si>
  <si>
    <t>附件3</t>
  </si>
  <si>
    <t xml:space="preserve">        回龙圩管理区2016年度新农合医疗保险基金专项资金基础数据表</t>
  </si>
  <si>
    <t>填报单位：</t>
  </si>
  <si>
    <t>单位：元</t>
  </si>
  <si>
    <t>月份</t>
  </si>
  <si>
    <t>基本信息</t>
  </si>
  <si>
    <t>资金投入情况</t>
  </si>
  <si>
    <t>项目绩效情况</t>
  </si>
  <si>
    <t>补贴/救助人数</t>
  </si>
  <si>
    <t>上年度基金结转额</t>
  </si>
  <si>
    <t>本年度收入总额</t>
  </si>
  <si>
    <t>其中：上级下达</t>
  </si>
  <si>
    <t>个人缴费收入</t>
  </si>
  <si>
    <t>本年度资金结转</t>
  </si>
  <si>
    <t>专项资金支出</t>
  </si>
  <si>
    <t xml:space="preserve">        回龙圩管理区2016年度城镇职工医疗保险专项资金基础数据表</t>
  </si>
  <si>
    <t>统筹基金收入</t>
  </si>
  <si>
    <t>市级配套</t>
  </si>
  <si>
    <t xml:space="preserve">        回龙圩管理区2016年度城乡养老保险专项资金基础数据表</t>
  </si>
  <si>
    <t xml:space="preserve">个人缴费收入 </t>
  </si>
  <si>
    <t xml:space="preserve">        回龙圩管理区2016年度企业养老保险专项资金基础数据表</t>
  </si>
  <si>
    <t>基础养老保险费收入</t>
  </si>
  <si>
    <t>其他收入</t>
  </si>
  <si>
    <t xml:space="preserve">        回龙圩管理区2016年度机关养老保险专项资金基础数据表</t>
  </si>
  <si>
    <t>基本养老基金支出</t>
  </si>
  <si>
    <t>其中：基本养老金收入</t>
  </si>
  <si>
    <t>利息收入</t>
  </si>
  <si>
    <t>其中：专项资金支出</t>
  </si>
  <si>
    <t>附件4</t>
  </si>
  <si>
    <t>回龙圩管理区2016年社会保险基金资金绩效评价指标表</t>
  </si>
  <si>
    <t>一级</t>
  </si>
  <si>
    <t>分</t>
  </si>
  <si>
    <t>二级</t>
  </si>
  <si>
    <t>三级指标</t>
  </si>
  <si>
    <t>指标内容</t>
  </si>
  <si>
    <t>评价标准</t>
  </si>
  <si>
    <t>得分</t>
  </si>
  <si>
    <t>指标</t>
  </si>
  <si>
    <t>值</t>
  </si>
  <si>
    <t>投  入</t>
  </si>
  <si>
    <t>项目
立项</t>
  </si>
  <si>
    <t>项目立项规范性</t>
  </si>
  <si>
    <t>项目设立长期绩效目标及项目年度实施计划符合相关要求,以便于正确反映和考核该立项的规范情况。</t>
  </si>
  <si>
    <t>①项目按照规定的程序申请设立1分，否则0分；
②所提交的文件、材料符合相关要求立1分，否则0分；
③事前已经过必要的可行性研究、专家论证、风险评估、集体决策等1分，否则0分</t>
  </si>
  <si>
    <t>绩效目标合理性</t>
  </si>
  <si>
    <t>项目所设定的绩效目标需依据充分，符合客观事实，以便于反映和考核项目绩效目标与项目实施的相符情况。</t>
  </si>
  <si>
    <t xml:space="preserve">①符合国家相关法律法规、国民经济发展规划和党委政府决策1分，否则0分；
②项目为促进事业发展所必需1分，否则0分；
③项目预期产出效益和效果符合正常的业绩水平1分，否则0分。
</t>
  </si>
  <si>
    <t>绩效指标明确性</t>
  </si>
  <si>
    <t>根据绩效目标设定的绩效指标需清晰、细化、可衡量等，以便于反映和考核项目其明细化情况。</t>
  </si>
  <si>
    <t xml:space="preserve">①将项目绩效目标细化分解为具体的绩效指标，通过清晰、可衡量的指标值予以体现1分，否则0分；
②与项目年度任务数或计划数相对应1分，否则0分；
③与预算确定的项目投资额或资金量相匹配1分，否则0分。
</t>
  </si>
  <si>
    <t>资金       落实</t>
  </si>
  <si>
    <t>资金到位率</t>
  </si>
  <si>
    <t>即实际到位资金与计划投入资金的比率，以反映和考核资金落实情况对项目实施的影响。                              （实际到/计划到位）×100%</t>
  </si>
  <si>
    <t>资金到位率为100%的得6分，资金到位率在90%-100%之间的得4分（含90%），资金到位率在80%-90%之间的得2分（含80%），低于80%的不得分</t>
  </si>
  <si>
    <t>到位及时率</t>
  </si>
  <si>
    <t>即及时到位资金与应到位资金的比率，以反映和考核资金到位的及时度。                                         (及时到/应到位)×100%</t>
  </si>
  <si>
    <t>过程</t>
  </si>
  <si>
    <t>业务       管理</t>
  </si>
  <si>
    <t>管理制度健全性</t>
  </si>
  <si>
    <t>项目单位需具备健全的业务管理制度，以便于反映和考核该制度对项目顺利实施的保障作用。</t>
  </si>
  <si>
    <t>①已制定或具有相应的业务管理制度2分，否则0分；
②业务管理制度合法、合规、完整2分，否则0分。</t>
  </si>
  <si>
    <t>制度执行有效性</t>
  </si>
  <si>
    <t>项目实施过程符合相关业务管理规定，以反映和考核业务管理制度的有效性。</t>
  </si>
  <si>
    <t>①遵守相关法律法规和业务管理规定1分，否则0分；
②项目调整及支出调整手续完备1分，否则0分；
③项目合同书、验收报告、技术鉴定等资料齐全并及时归档1分，否则0分；
④项目实施的人员条件、场地设备、信息支撑等落实到位1分，否则0分。</t>
  </si>
  <si>
    <t>项目质量可控性</t>
  </si>
  <si>
    <t>项目单位需采取必要措施以达到相关质量要求，用于反映和考核该单位对项目质量的控制情况。</t>
  </si>
  <si>
    <t>①已制定或具有相应的项目质量要求或标准2分，否则0分；
②采取了相应的项目质量检查、验收等必需的控制措施或手段2分，否则0分。</t>
  </si>
  <si>
    <t>财务      管理</t>
  </si>
  <si>
    <t>项目单位需建立健全的财务管理制度，用以反映和考核该制度是否保障了资金规范、安全地运行。</t>
  </si>
  <si>
    <t>①已制定或具有相应的项目资金管理办法2分，否则0分；
②项目资金管理办法符合相关财务会计制度的规定2分，否则0分。</t>
  </si>
  <si>
    <t>资金使用合规性</t>
  </si>
  <si>
    <t>项目资金的使用符合相关的财务管理制度规定，以反映和考核项目资金的规范运行情况</t>
  </si>
  <si>
    <t>①符合国家财经法规和财务管理制度以及有关专项资金管理办法1分，否则0分；                                          ②资金的拨付有完整的审批程序和手续1分，否则0分；       ③项目符合预算批复或合同规定的用途1分，否则0分；         ④不存在截留、挤占、挪用、虚列支出等情况1分，否则0分。</t>
  </si>
  <si>
    <t>财务监控有效性</t>
  </si>
  <si>
    <t>项目单位具备且采取了必要的监控措施以保障项目资金的安全规范运行，用以反映和考核项目单位对资金运行的监控情况。</t>
  </si>
  <si>
    <t>①具有相应的监控机制2分，否则0分；                ②采取了相应的财务检查等必要的监控措施2分，否则0分</t>
  </si>
  <si>
    <t>产出</t>
  </si>
  <si>
    <t>项目
产出</t>
  </si>
  <si>
    <t>实际完成率</t>
  </si>
  <si>
    <t>即项目实施的实际产出数与计划产出数的比率，用以反映和考核项目产出数量目标的实现程度。                     （实际产出数/计划产出数）×100%</t>
  </si>
  <si>
    <t>实际完成率为100%的得8分，实际完成率在90%-100%之间的得6分（含90%），实际完成率在80%-90%之间的得4分（含80%），低于80%的不得分</t>
  </si>
  <si>
    <t>完成及时率</t>
  </si>
  <si>
    <t>即项目实际提前完成时间与计划完成时间的比率，用以反映和考核项目产出时效目标的实现程度。                    [计划完成时间-实际完成时间）/计划完成时间]×100%</t>
  </si>
  <si>
    <t>项目完成及时率大于或等于零时得满分;小于零时,按照分值和实际比率乘积扣分</t>
  </si>
  <si>
    <t>质量达标率</t>
  </si>
  <si>
    <t>即项目完成的质量达标产出数与实际产出数的比率，用以反映和考核项目产出质量目标的实现程度。                                         (质量达标产出数/实际产出数)×100%</t>
  </si>
  <si>
    <t>质量达标率为100%的得7分，质量达标率在90%-100%之间的得5分（含90%），质量达标率在80%-90%之间的得3分（含80%），低于80%的不得分</t>
  </si>
  <si>
    <t>成本节约率</t>
  </si>
  <si>
    <t>即完成项目计划工作目标的实际节约成本与计划成本的比率，用以反映和考核项目的成本节约程度。                                         [(计划成本-实际成本)/计划成本]×100%</t>
  </si>
  <si>
    <t>项目成本节约率在±10%之间得满分，超过区间按照分值和超出范围的比率乘积扣分</t>
  </si>
  <si>
    <t>效果</t>
  </si>
  <si>
    <t>项目
效果</t>
  </si>
  <si>
    <t>经济效益</t>
  </si>
  <si>
    <t>项目实施是否对经济发展产生了直接或间接的经济效益。</t>
  </si>
  <si>
    <t>根据实际情况等酌情扣分</t>
  </si>
  <si>
    <t>社会效益</t>
  </si>
  <si>
    <t>项目实施是否为社会发展带来了直接或间接的影响。</t>
  </si>
  <si>
    <t>根据实际情况及调查问卷等酌情扣分</t>
  </si>
  <si>
    <t>生态效益</t>
  </si>
  <si>
    <t>项目实施是否对生态环境产生了直接或间接的影响。</t>
  </si>
  <si>
    <t>可持续影响</t>
  </si>
  <si>
    <t>项目后续运行及成效发挥的可持续影响情况。</t>
  </si>
  <si>
    <t>服务对象满意度</t>
  </si>
  <si>
    <t>服务对象对项目的实施效果的满意程度。</t>
  </si>
  <si>
    <t>总分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</si>
</sst>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000_);[Red]\(0.000\)"/>
  </numFmts>
  <fonts count="44">
    <font>
      <sz val="12"/>
      <name val="宋体"/>
      <family val="0"/>
    </font>
    <font>
      <b/>
      <sz val="10"/>
      <name val="宋体"/>
      <family val="0"/>
    </font>
    <font>
      <sz val="14"/>
      <name val="黑体"/>
      <family val="3"/>
    </font>
    <font>
      <sz val="8"/>
      <name val="宋体"/>
      <family val="0"/>
    </font>
    <font>
      <b/>
      <sz val="10"/>
      <color indexed="8"/>
      <name val="仿宋_GB2312"/>
      <family val="3"/>
    </font>
    <font>
      <b/>
      <sz val="16"/>
      <color indexed="8"/>
      <name val="宋体"/>
      <family val="0"/>
    </font>
    <font>
      <sz val="10"/>
      <color indexed="63"/>
      <name val="仿宋_GB2312"/>
      <family val="3"/>
    </font>
    <font>
      <b/>
      <sz val="10"/>
      <color indexed="63"/>
      <name val="仿宋_GB2312"/>
      <family val="3"/>
    </font>
    <font>
      <sz val="10"/>
      <name val="仿宋_GB2312"/>
      <family val="3"/>
    </font>
    <font>
      <sz val="9"/>
      <name val="仿宋_GB2312"/>
      <family val="3"/>
    </font>
    <font>
      <sz val="9"/>
      <color indexed="63"/>
      <name val="仿宋_GB2312"/>
      <family val="3"/>
    </font>
    <font>
      <sz val="9"/>
      <name val="宋体"/>
      <family val="0"/>
    </font>
    <font>
      <b/>
      <sz val="12"/>
      <name val="仿宋_GB2312"/>
      <family val="3"/>
    </font>
    <font>
      <b/>
      <sz val="16"/>
      <name val="仿宋_GB2312"/>
      <family val="3"/>
    </font>
    <font>
      <sz val="10"/>
      <name val="Times New Roman"/>
      <family val="1"/>
    </font>
    <font>
      <sz val="9"/>
      <name val="Wingdings 2"/>
      <family val="1"/>
    </font>
    <font>
      <sz val="9"/>
      <color indexed="8"/>
      <name val="仿宋_GB2312"/>
      <family val="3"/>
    </font>
    <font>
      <sz val="9"/>
      <color indexed="8"/>
      <name val="Wingdings 2"/>
      <family val="1"/>
    </font>
    <font>
      <b/>
      <sz val="10"/>
      <name val="仿宋_GB2312"/>
      <family val="3"/>
    </font>
    <font>
      <b/>
      <sz val="14"/>
      <name val="仿宋_GB2312"/>
      <family val="3"/>
    </font>
    <font>
      <sz val="12"/>
      <name val="仿宋_GB2312"/>
      <family val="3"/>
    </font>
    <font>
      <sz val="15"/>
      <name val="仿宋_GB2312"/>
      <family val="3"/>
    </font>
    <font>
      <sz val="11"/>
      <name val="仿宋_GB2312"/>
      <family val="3"/>
    </font>
    <font>
      <b/>
      <sz val="11"/>
      <color indexed="9"/>
      <name val="宋体"/>
      <family val="0"/>
    </font>
    <font>
      <b/>
      <sz val="11"/>
      <color indexed="63"/>
      <name val="宋体"/>
      <family val="0"/>
    </font>
    <font>
      <b/>
      <sz val="15"/>
      <color indexed="62"/>
      <name val="宋体"/>
      <family val="0"/>
    </font>
    <font>
      <sz val="11"/>
      <color indexed="16"/>
      <name val="宋体"/>
      <family val="0"/>
    </font>
    <font>
      <sz val="11"/>
      <color indexed="9"/>
      <name val="宋体"/>
      <family val="0"/>
    </font>
    <font>
      <b/>
      <sz val="11"/>
      <color indexed="62"/>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sz val="11"/>
      <color indexed="19"/>
      <name val="宋体"/>
      <family val="0"/>
    </font>
    <font>
      <sz val="11"/>
      <color indexed="53"/>
      <name val="宋体"/>
      <family val="0"/>
    </font>
    <font>
      <i/>
      <sz val="11"/>
      <color indexed="23"/>
      <name val="宋体"/>
      <family val="0"/>
    </font>
    <font>
      <u val="single"/>
      <sz val="11"/>
      <color indexed="20"/>
      <name val="宋体"/>
      <family val="0"/>
    </font>
    <font>
      <sz val="11"/>
      <color indexed="8"/>
      <name val="宋体"/>
      <family val="0"/>
    </font>
    <font>
      <b/>
      <sz val="11"/>
      <color indexed="53"/>
      <name val="宋体"/>
      <family val="0"/>
    </font>
    <font>
      <b/>
      <sz val="18"/>
      <color indexed="62"/>
      <name val="宋体"/>
      <family val="0"/>
    </font>
    <font>
      <u val="single"/>
      <sz val="11"/>
      <color indexed="12"/>
      <name val="宋体"/>
      <family val="0"/>
    </font>
    <font>
      <sz val="11"/>
      <color indexed="17"/>
      <name val="宋体"/>
      <family val="0"/>
    </font>
    <font>
      <b/>
      <sz val="16"/>
      <name val="宋体"/>
      <family val="0"/>
    </font>
    <font>
      <sz val="9"/>
      <color indexed="10"/>
      <name val="仿宋_GB2312"/>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top style="thin"/>
      <bottom style="thin"/>
    </border>
    <border>
      <left style="thin"/>
      <right/>
      <top style="thin"/>
      <bottom/>
    </border>
    <border>
      <left/>
      <right/>
      <top style="thin"/>
      <bottom/>
    </border>
    <border>
      <left/>
      <right style="thin"/>
      <top style="thin"/>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 borderId="2" applyNumberFormat="0" applyFont="0" applyAlignment="0" applyProtection="0"/>
    <xf numFmtId="0" fontId="27" fillId="7" borderId="0" applyNumberFormat="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25" fillId="0" borderId="3" applyNumberFormat="0" applyFill="0" applyAlignment="0" applyProtection="0"/>
    <xf numFmtId="0" fontId="31" fillId="0" borderId="4" applyNumberFormat="0" applyFill="0" applyAlignment="0" applyProtection="0"/>
    <xf numFmtId="0" fontId="27" fillId="6" borderId="0" applyNumberFormat="0" applyBorder="0" applyAlignment="0" applyProtection="0"/>
    <xf numFmtId="0" fontId="28" fillId="0" borderId="5" applyNumberFormat="0" applyFill="0" applyAlignment="0" applyProtection="0"/>
    <xf numFmtId="0" fontId="27" fillId="6" borderId="0" applyNumberFormat="0" applyBorder="0" applyAlignment="0" applyProtection="0"/>
    <xf numFmtId="0" fontId="24" fillId="8" borderId="6" applyNumberFormat="0" applyAlignment="0" applyProtection="0"/>
    <xf numFmtId="0" fontId="38" fillId="8" borderId="1" applyNumberFormat="0" applyAlignment="0" applyProtection="0"/>
    <xf numFmtId="0" fontId="23" fillId="9" borderId="7" applyNumberFormat="0" applyAlignment="0" applyProtection="0"/>
    <xf numFmtId="0" fontId="37" fillId="2" borderId="0" applyNumberFormat="0" applyBorder="0" applyAlignment="0" applyProtection="0"/>
    <xf numFmtId="0" fontId="27" fillId="10" borderId="0" applyNumberFormat="0" applyBorder="0" applyAlignment="0" applyProtection="0"/>
    <xf numFmtId="0" fontId="34" fillId="0" borderId="8" applyNumberFormat="0" applyFill="0" applyAlignment="0" applyProtection="0"/>
    <xf numFmtId="0" fontId="30" fillId="0" borderId="9" applyNumberFormat="0" applyFill="0" applyAlignment="0" applyProtection="0"/>
    <xf numFmtId="0" fontId="41" fillId="4" borderId="0" applyNumberFormat="0" applyBorder="0" applyAlignment="0" applyProtection="0"/>
    <xf numFmtId="0" fontId="33" fillId="11" borderId="0" applyNumberFormat="0" applyBorder="0" applyAlignment="0" applyProtection="0"/>
    <xf numFmtId="0" fontId="37" fillId="12" borderId="0" applyNumberFormat="0" applyBorder="0" applyAlignment="0" applyProtection="0"/>
    <xf numFmtId="0" fontId="27" fillId="13" borderId="0" applyNumberFormat="0" applyBorder="0" applyAlignment="0" applyProtection="0"/>
    <xf numFmtId="0" fontId="37" fillId="12" borderId="0" applyNumberFormat="0" applyBorder="0" applyAlignment="0" applyProtection="0"/>
    <xf numFmtId="0" fontId="37" fillId="1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27" fillId="15" borderId="0" applyNumberFormat="0" applyBorder="0" applyAlignment="0" applyProtection="0"/>
    <xf numFmtId="0" fontId="27" fillId="13" borderId="0" applyNumberFormat="0" applyBorder="0" applyAlignment="0" applyProtection="0"/>
    <xf numFmtId="0" fontId="37" fillId="14" borderId="0" applyNumberFormat="0" applyBorder="0" applyAlignment="0" applyProtection="0"/>
    <xf numFmtId="0" fontId="37" fillId="6" borderId="0" applyNumberFormat="0" applyBorder="0" applyAlignment="0" applyProtection="0"/>
    <xf numFmtId="0" fontId="27" fillId="16" borderId="0" applyNumberFormat="0" applyBorder="0" applyAlignment="0" applyProtection="0"/>
    <xf numFmtId="0" fontId="37"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0" fontId="37" fillId="3" borderId="0" applyNumberFormat="0" applyBorder="0" applyAlignment="0" applyProtection="0"/>
    <xf numFmtId="0" fontId="27" fillId="3" borderId="0" applyNumberFormat="0" applyBorder="0" applyAlignment="0" applyProtection="0"/>
    <xf numFmtId="0" fontId="0" fillId="0" borderId="0">
      <alignment vertical="center"/>
      <protection/>
    </xf>
    <xf numFmtId="0" fontId="0" fillId="0" borderId="0">
      <alignment/>
      <protection/>
    </xf>
  </cellStyleXfs>
  <cellXfs count="105">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1" xfId="0" applyNumberFormat="1" applyFont="1" applyFill="1" applyBorder="1" applyAlignment="1">
      <alignment horizontal="center" vertical="center" textRotation="255" wrapText="1"/>
    </xf>
    <xf numFmtId="0" fontId="3" fillId="0" borderId="10" xfId="0" applyNumberFormat="1" applyFont="1" applyFill="1" applyBorder="1" applyAlignment="1">
      <alignment horizontal="center" vertical="center" textRotation="255" wrapText="1"/>
    </xf>
    <xf numFmtId="0" fontId="3" fillId="0" borderId="10" xfId="0" applyFont="1" applyFill="1" applyBorder="1" applyAlignment="1">
      <alignment horizontal="center" vertical="center"/>
    </xf>
    <xf numFmtId="0" fontId="3" fillId="0" borderId="13" xfId="0" applyNumberFormat="1" applyFont="1" applyFill="1" applyBorder="1" applyAlignment="1">
      <alignment horizontal="center" vertical="center" textRotation="255" wrapText="1"/>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NumberFormat="1" applyFont="1" applyFill="1" applyBorder="1" applyAlignment="1">
      <alignment horizontal="center" vertical="center" textRotation="255" wrapText="1"/>
    </xf>
    <xf numFmtId="0" fontId="3" fillId="0" borderId="11" xfId="0" applyFont="1" applyFill="1" applyBorder="1" applyAlignment="1">
      <alignment horizontal="left" vertical="center"/>
    </xf>
    <xf numFmtId="0" fontId="3" fillId="0" borderId="11" xfId="0" applyFont="1" applyBorder="1" applyAlignment="1">
      <alignment horizontal="center" vertical="center"/>
    </xf>
    <xf numFmtId="43" fontId="0" fillId="0" borderId="0" xfId="0" applyNumberFormat="1" applyAlignment="1">
      <alignment/>
    </xf>
    <xf numFmtId="176" fontId="0" fillId="0" borderId="0" xfId="0" applyNumberFormat="1" applyAlignment="1">
      <alignment/>
    </xf>
    <xf numFmtId="0" fontId="4" fillId="0" borderId="0" xfId="64" applyFont="1" applyAlignment="1">
      <alignment vertical="center"/>
      <protection/>
    </xf>
    <xf numFmtId="0" fontId="0" fillId="0" borderId="0" xfId="64">
      <alignment/>
      <protection/>
    </xf>
    <xf numFmtId="43" fontId="0" fillId="0" borderId="0" xfId="64" applyNumberFormat="1">
      <alignment/>
      <protection/>
    </xf>
    <xf numFmtId="0" fontId="5" fillId="0" borderId="0" xfId="64" applyNumberFormat="1" applyFont="1" applyFill="1" applyAlignment="1">
      <alignment horizontal="center" vertical="center" wrapText="1"/>
      <protection/>
    </xf>
    <xf numFmtId="0" fontId="6" fillId="0" borderId="0" xfId="64" applyFont="1" applyBorder="1" applyAlignment="1">
      <alignment vertical="center"/>
      <protection/>
    </xf>
    <xf numFmtId="0" fontId="7" fillId="0" borderId="0" xfId="64" applyFont="1" applyBorder="1" applyAlignment="1">
      <alignment vertical="center"/>
      <protection/>
    </xf>
    <xf numFmtId="43" fontId="7" fillId="0" borderId="0" xfId="64" applyNumberFormat="1" applyFont="1" applyBorder="1" applyAlignment="1">
      <alignment vertical="center"/>
      <protection/>
    </xf>
    <xf numFmtId="0" fontId="6" fillId="0" borderId="11" xfId="64" applyFont="1" applyBorder="1" applyAlignment="1">
      <alignment horizontal="center" vertical="center" wrapText="1"/>
      <protection/>
    </xf>
    <xf numFmtId="43" fontId="6" fillId="0" borderId="10" xfId="64" applyNumberFormat="1" applyFont="1" applyBorder="1" applyAlignment="1">
      <alignment horizontal="center" vertical="center" wrapText="1"/>
      <protection/>
    </xf>
    <xf numFmtId="0" fontId="8" fillId="0" borderId="11" xfId="64" applyFont="1" applyFill="1" applyBorder="1" applyAlignment="1">
      <alignment horizontal="center" vertical="center" wrapText="1"/>
      <protection/>
    </xf>
    <xf numFmtId="43" fontId="6" fillId="0" borderId="12" xfId="64" applyNumberFormat="1" applyFont="1" applyBorder="1" applyAlignment="1">
      <alignment horizontal="center" vertical="center" wrapText="1"/>
      <protection/>
    </xf>
    <xf numFmtId="43" fontId="6" fillId="0" borderId="11" xfId="64" applyNumberFormat="1" applyFont="1" applyBorder="1" applyAlignment="1">
      <alignment horizontal="center" vertical="center" wrapText="1"/>
      <protection/>
    </xf>
    <xf numFmtId="0" fontId="6" fillId="0" borderId="11" xfId="64" applyFont="1" applyBorder="1" applyAlignment="1">
      <alignment horizontal="center" vertical="center"/>
      <protection/>
    </xf>
    <xf numFmtId="177" fontId="9" fillId="0" borderId="11" xfId="64" applyNumberFormat="1" applyFont="1" applyFill="1" applyBorder="1" applyAlignment="1" applyProtection="1">
      <alignment horizontal="center" vertical="center" wrapText="1"/>
      <protection/>
    </xf>
    <xf numFmtId="178" fontId="9" fillId="0" borderId="11" xfId="64" applyNumberFormat="1" applyFont="1" applyBorder="1" applyAlignment="1">
      <alignment horizontal="center" vertical="center"/>
      <protection/>
    </xf>
    <xf numFmtId="178" fontId="10" fillId="0" borderId="11" xfId="64" applyNumberFormat="1" applyFont="1" applyBorder="1" applyAlignment="1">
      <alignment horizontal="center" vertical="center"/>
      <protection/>
    </xf>
    <xf numFmtId="43" fontId="10" fillId="0" borderId="11" xfId="64" applyNumberFormat="1" applyFont="1" applyBorder="1" applyAlignment="1">
      <alignment horizontal="center" vertical="center"/>
      <protection/>
    </xf>
    <xf numFmtId="0" fontId="0" fillId="0" borderId="11" xfId="64" applyBorder="1">
      <alignment/>
      <protection/>
    </xf>
    <xf numFmtId="43" fontId="11" fillId="0" borderId="11" xfId="64" applyNumberFormat="1" applyFont="1" applyBorder="1">
      <alignment/>
      <protection/>
    </xf>
    <xf numFmtId="177" fontId="9" fillId="0" borderId="11" xfId="64" applyNumberFormat="1" applyFont="1" applyBorder="1" applyAlignment="1" applyProtection="1">
      <alignment horizontal="center" vertical="center" wrapText="1"/>
      <protection/>
    </xf>
    <xf numFmtId="43" fontId="9" fillId="0" borderId="11" xfId="64" applyNumberFormat="1" applyFont="1" applyBorder="1" applyAlignment="1">
      <alignment horizontal="center" vertical="center"/>
      <protection/>
    </xf>
    <xf numFmtId="0" fontId="8" fillId="0" borderId="11" xfId="64" applyFont="1" applyBorder="1" applyAlignment="1">
      <alignment vertical="center"/>
      <protection/>
    </xf>
    <xf numFmtId="178" fontId="10" fillId="0" borderId="11" xfId="64" applyNumberFormat="1" applyFont="1" applyFill="1" applyBorder="1" applyAlignment="1">
      <alignment horizontal="center" vertical="center"/>
      <protection/>
    </xf>
    <xf numFmtId="0" fontId="0" fillId="0" borderId="0" xfId="0" applyNumberFormat="1" applyAlignment="1">
      <alignment/>
    </xf>
    <xf numFmtId="178" fontId="0" fillId="0" borderId="0" xfId="0" applyNumberFormat="1" applyAlignment="1">
      <alignment/>
    </xf>
    <xf numFmtId="0" fontId="6" fillId="0" borderId="0" xfId="64" applyFont="1" applyBorder="1" applyAlignment="1">
      <alignment horizontal="right" vertical="center"/>
      <protection/>
    </xf>
    <xf numFmtId="0" fontId="6" fillId="0" borderId="11" xfId="64" applyNumberFormat="1" applyFont="1" applyBorder="1" applyAlignment="1">
      <alignment horizontal="center" vertical="center" wrapText="1"/>
      <protection/>
    </xf>
    <xf numFmtId="0" fontId="0" fillId="0" borderId="0" xfId="64" applyFont="1">
      <alignment/>
      <protection/>
    </xf>
    <xf numFmtId="0" fontId="0" fillId="0" borderId="11" xfId="64" applyFont="1" applyBorder="1">
      <alignment/>
      <protection/>
    </xf>
    <xf numFmtId="0" fontId="0"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center" vertical="center"/>
    </xf>
    <xf numFmtId="0" fontId="8" fillId="0" borderId="14" xfId="0" applyFont="1" applyBorder="1" applyAlignment="1">
      <alignment horizontal="left" vertical="center"/>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4" fillId="0" borderId="0" xfId="0" applyFont="1" applyAlignment="1">
      <alignment vertical="center" wrapText="1"/>
    </xf>
    <xf numFmtId="0" fontId="9" fillId="8" borderId="11"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justify" vertical="center" wrapText="1"/>
    </xf>
    <xf numFmtId="0" fontId="15" fillId="0" borderId="11" xfId="0" applyFont="1" applyBorder="1" applyAlignment="1">
      <alignment horizontal="left" vertical="center" wrapText="1"/>
    </xf>
    <xf numFmtId="0" fontId="15" fillId="0" borderId="11" xfId="0" applyFont="1" applyBorder="1" applyAlignment="1">
      <alignment horizontal="justify" vertical="center" wrapText="1"/>
    </xf>
    <xf numFmtId="0" fontId="0" fillId="0" borderId="0" xfId="0" applyAlignment="1">
      <alignment vertical="center"/>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6" fillId="8" borderId="11"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1" xfId="0" applyFont="1" applyBorder="1" applyAlignment="1">
      <alignment horizontal="justify" vertical="center" wrapText="1"/>
    </xf>
    <xf numFmtId="0" fontId="17" fillId="0" borderId="11" xfId="0" applyFont="1" applyBorder="1" applyAlignment="1">
      <alignment horizontal="left" vertical="center" wrapText="1"/>
    </xf>
    <xf numFmtId="0" fontId="17" fillId="0" borderId="11" xfId="0" applyFont="1" applyBorder="1" applyAlignment="1">
      <alignment horizontal="justify" vertical="center" wrapText="1"/>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right"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11" xfId="0" applyBorder="1" applyAlignment="1">
      <alignment vertical="center"/>
    </xf>
    <xf numFmtId="0" fontId="20" fillId="0" borderId="11" xfId="0" applyFont="1" applyBorder="1" applyAlignment="1">
      <alignment horizontal="center" vertical="center"/>
    </xf>
    <xf numFmtId="0" fontId="21" fillId="0" borderId="0" xfId="0" applyFont="1" applyAlignment="1">
      <alignment horizontal="justify"/>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23" xfId="0" applyFont="1" applyBorder="1" applyAlignment="1">
      <alignment vertical="center"/>
    </xf>
    <xf numFmtId="0" fontId="20" fillId="0" borderId="24" xfId="0" applyFont="1" applyBorder="1" applyAlignment="1">
      <alignment horizontal="center" vertical="center" wrapText="1"/>
    </xf>
    <xf numFmtId="0" fontId="0" fillId="0" borderId="25" xfId="0" applyFont="1" applyBorder="1" applyAlignment="1">
      <alignment vertical="center"/>
    </xf>
    <xf numFmtId="0" fontId="22" fillId="0" borderId="11" xfId="0" applyFont="1" applyBorder="1" applyAlignment="1">
      <alignment horizontal="center" vertical="center" wrapText="1"/>
    </xf>
    <xf numFmtId="0" fontId="21" fillId="0" borderId="0" xfId="0" applyFont="1" applyAlignment="1">
      <alignment horizontal="justify"/>
    </xf>
    <xf numFmtId="176" fontId="0" fillId="0" borderId="0" xfId="0" applyNumberFormat="1" applyAlignment="1">
      <alignment vertical="center"/>
    </xf>
    <xf numFmtId="179" fontId="0" fillId="0" borderId="0" xfId="0" applyNumberFormat="1" applyAlignment="1">
      <alignment vertical="center"/>
    </xf>
    <xf numFmtId="0" fontId="20" fillId="0" borderId="14" xfId="0" applyFont="1" applyBorder="1" applyAlignment="1">
      <alignment horizontal="left" vertical="center"/>
    </xf>
    <xf numFmtId="179" fontId="20" fillId="0" borderId="0" xfId="0" applyNumberFormat="1" applyFont="1" applyAlignment="1">
      <alignment horizontal="right" vertical="center"/>
    </xf>
    <xf numFmtId="179" fontId="20" fillId="0" borderId="11" xfId="0" applyNumberFormat="1" applyFont="1" applyBorder="1" applyAlignment="1">
      <alignment horizontal="center" vertical="center" wrapText="1"/>
    </xf>
    <xf numFmtId="176" fontId="20" fillId="0" borderId="11" xfId="0" applyNumberFormat="1" applyFont="1" applyBorder="1" applyAlignment="1">
      <alignment horizontal="center" vertical="center"/>
    </xf>
    <xf numFmtId="176" fontId="20" fillId="0" borderId="11" xfId="0" applyNumberFormat="1" applyFont="1" applyBorder="1" applyAlignment="1">
      <alignment horizontal="center" vertical="center" wrapText="1"/>
    </xf>
    <xf numFmtId="0" fontId="20" fillId="0" borderId="15" xfId="0" applyFont="1" applyBorder="1" applyAlignment="1">
      <alignment horizontal="center" vertical="center" wrapText="1"/>
    </xf>
    <xf numFmtId="179" fontId="20" fillId="0" borderId="24"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zoomScaleSheetLayoutView="100" workbookViewId="0" topLeftCell="A1">
      <selection activeCell="A2" sqref="A2:F2"/>
    </sheetView>
  </sheetViews>
  <sheetFormatPr defaultColWidth="9.00390625" defaultRowHeight="14.25"/>
  <cols>
    <col min="1" max="1" width="20.00390625" style="65" customWidth="1"/>
    <col min="2" max="2" width="25.25390625" style="65" customWidth="1"/>
    <col min="3" max="4" width="22.50390625" style="65" customWidth="1"/>
    <col min="5" max="5" width="24.75390625" style="97" customWidth="1"/>
    <col min="6" max="6" width="21.125" style="65" customWidth="1"/>
    <col min="7" max="16384" width="9.00390625" style="65" customWidth="1"/>
  </cols>
  <sheetData>
    <row r="1" ht="42" customHeight="1">
      <c r="A1" s="73" t="s">
        <v>0</v>
      </c>
    </row>
    <row r="2" spans="1:6" ht="42" customHeight="1">
      <c r="A2" s="74" t="s">
        <v>1</v>
      </c>
      <c r="B2" s="74"/>
      <c r="C2" s="74"/>
      <c r="D2" s="74"/>
      <c r="E2" s="74"/>
      <c r="F2" s="74"/>
    </row>
    <row r="3" spans="1:12" ht="42" customHeight="1">
      <c r="A3" s="98" t="s">
        <v>2</v>
      </c>
      <c r="B3" s="98"/>
      <c r="C3" s="98"/>
      <c r="D3" s="75"/>
      <c r="E3" s="99"/>
      <c r="F3" s="77" t="s">
        <v>3</v>
      </c>
      <c r="L3" s="75"/>
    </row>
    <row r="4" spans="1:6" ht="42" customHeight="1">
      <c r="A4" s="85" t="s">
        <v>4</v>
      </c>
      <c r="B4" s="89" t="s">
        <v>5</v>
      </c>
      <c r="C4" s="90"/>
      <c r="D4" s="90"/>
      <c r="E4" s="90"/>
      <c r="F4" s="91"/>
    </row>
    <row r="5" spans="1:6" ht="42" customHeight="1">
      <c r="A5" s="85"/>
      <c r="B5" s="103" t="s">
        <v>6</v>
      </c>
      <c r="C5" s="84" t="s">
        <v>7</v>
      </c>
      <c r="D5" s="84"/>
      <c r="E5" s="104" t="s">
        <v>8</v>
      </c>
      <c r="F5" s="93"/>
    </row>
    <row r="6" spans="1:6" ht="42" customHeight="1">
      <c r="A6" s="85" t="s">
        <v>9</v>
      </c>
      <c r="B6" s="94" t="s">
        <v>10</v>
      </c>
      <c r="C6" s="94" t="s">
        <v>11</v>
      </c>
      <c r="D6" s="94" t="s">
        <v>12</v>
      </c>
      <c r="E6" s="100" t="s">
        <v>8</v>
      </c>
      <c r="F6" s="83" t="s">
        <v>13</v>
      </c>
    </row>
    <row r="7" spans="1:6" s="96" customFormat="1" ht="42" customHeight="1">
      <c r="A7" s="101" t="s">
        <v>14</v>
      </c>
      <c r="B7" s="102">
        <v>312.24</v>
      </c>
      <c r="C7" s="102">
        <f>63.72</f>
        <v>63.72</v>
      </c>
      <c r="D7" s="94">
        <v>27.77</v>
      </c>
      <c r="E7" s="100">
        <f>6.306+27.1</f>
        <v>33.406</v>
      </c>
      <c r="F7" s="100">
        <f>SUM(B7:E7)</f>
        <v>437.136</v>
      </c>
    </row>
    <row r="8" spans="1:6" ht="42" customHeight="1">
      <c r="A8" s="87" t="s">
        <v>15</v>
      </c>
      <c r="B8" s="83">
        <f>SUM(B7:B7)</f>
        <v>312.24</v>
      </c>
      <c r="C8" s="83">
        <f>SUM(C7:C7)</f>
        <v>63.72</v>
      </c>
      <c r="D8" s="83">
        <f>SUM(D7:D7)</f>
        <v>27.77</v>
      </c>
      <c r="E8" s="100">
        <f>SUM(E7:E7)</f>
        <v>33.406</v>
      </c>
      <c r="F8" s="100">
        <f>SUM(F7:F7)</f>
        <v>437.136</v>
      </c>
    </row>
  </sheetData>
  <sheetProtection/>
  <mergeCells count="4">
    <mergeCell ref="A2:F2"/>
    <mergeCell ref="A3:C3"/>
    <mergeCell ref="B4:E4"/>
    <mergeCell ref="C5:D5"/>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2:F39"/>
  <sheetViews>
    <sheetView zoomScaleSheetLayoutView="100" workbookViewId="0" topLeftCell="A20">
      <selection activeCell="C17" sqref="C17:E17"/>
    </sheetView>
  </sheetViews>
  <sheetFormatPr defaultColWidth="9.00390625" defaultRowHeight="14.25"/>
  <cols>
    <col min="1" max="1" width="8.375" style="53" customWidth="1"/>
    <col min="2" max="2" width="9.50390625" style="53" customWidth="1"/>
    <col min="3" max="4" width="9.00390625" style="53" customWidth="1"/>
    <col min="5" max="5" width="72.00390625" style="53" customWidth="1"/>
    <col min="6" max="16384" width="9.00390625" style="53" customWidth="1"/>
  </cols>
  <sheetData>
    <row r="2" s="53" customFormat="1" ht="19.5" customHeight="1">
      <c r="A2" s="54" t="s">
        <v>36</v>
      </c>
    </row>
    <row r="3" spans="1:5" s="53" customFormat="1" ht="25.5" customHeight="1">
      <c r="A3" s="55" t="s">
        <v>103</v>
      </c>
      <c r="B3" s="55"/>
      <c r="C3" s="55"/>
      <c r="D3" s="55"/>
      <c r="E3" s="55"/>
    </row>
    <row r="4" spans="1:5" s="53" customFormat="1" ht="21" customHeight="1">
      <c r="A4" s="56" t="s">
        <v>38</v>
      </c>
      <c r="B4" s="56"/>
      <c r="C4" s="56"/>
      <c r="D4" s="56"/>
      <c r="E4" s="56"/>
    </row>
    <row r="5" spans="1:6" s="53" customFormat="1" ht="21" customHeight="1">
      <c r="A5" s="57" t="s">
        <v>39</v>
      </c>
      <c r="B5" s="58" t="s">
        <v>40</v>
      </c>
      <c r="C5" s="57" t="s">
        <v>41</v>
      </c>
      <c r="D5" s="57"/>
      <c r="E5" s="57"/>
      <c r="F5" s="59"/>
    </row>
    <row r="6" spans="1:6" s="53" customFormat="1" ht="21" customHeight="1">
      <c r="A6" s="57"/>
      <c r="B6" s="58" t="s">
        <v>42</v>
      </c>
      <c r="C6" s="57" t="s">
        <v>43</v>
      </c>
      <c r="D6" s="57"/>
      <c r="E6" s="57"/>
      <c r="F6" s="59"/>
    </row>
    <row r="7" spans="1:6" s="53" customFormat="1" ht="21" customHeight="1">
      <c r="A7" s="57"/>
      <c r="B7" s="58" t="s">
        <v>44</v>
      </c>
      <c r="C7" s="60" t="s">
        <v>45</v>
      </c>
      <c r="D7" s="57" t="s">
        <v>46</v>
      </c>
      <c r="E7" s="57">
        <v>13762970724</v>
      </c>
      <c r="F7" s="59"/>
    </row>
    <row r="8" spans="1:6" s="53" customFormat="1" ht="21" customHeight="1">
      <c r="A8" s="57"/>
      <c r="B8" s="58" t="s">
        <v>47</v>
      </c>
      <c r="C8" s="57" t="s">
        <v>104</v>
      </c>
      <c r="D8" s="57" t="s">
        <v>46</v>
      </c>
      <c r="E8" s="57">
        <v>13574694891</v>
      </c>
      <c r="F8" s="59"/>
    </row>
    <row r="9" spans="1:6" s="53" customFormat="1" ht="15">
      <c r="A9" s="61" t="s">
        <v>49</v>
      </c>
      <c r="B9" s="57" t="s">
        <v>50</v>
      </c>
      <c r="C9" s="62" t="s">
        <v>51</v>
      </c>
      <c r="D9" s="62"/>
      <c r="E9" s="62"/>
      <c r="F9" s="59"/>
    </row>
    <row r="10" spans="1:6" s="53" customFormat="1" ht="25.5" customHeight="1">
      <c r="A10" s="61"/>
      <c r="B10" s="57"/>
      <c r="C10" s="63" t="s">
        <v>105</v>
      </c>
      <c r="D10" s="58"/>
      <c r="E10" s="58"/>
      <c r="F10" s="59"/>
    </row>
    <row r="11" spans="1:6" s="53" customFormat="1" ht="15">
      <c r="A11" s="61"/>
      <c r="B11" s="57" t="s">
        <v>49</v>
      </c>
      <c r="C11" s="62" t="s">
        <v>106</v>
      </c>
      <c r="D11" s="62"/>
      <c r="E11" s="62"/>
      <c r="F11" s="59"/>
    </row>
    <row r="12" spans="1:6" s="53" customFormat="1" ht="36" customHeight="1">
      <c r="A12" s="61"/>
      <c r="B12" s="57"/>
      <c r="C12" s="63" t="s">
        <v>107</v>
      </c>
      <c r="D12" s="58"/>
      <c r="E12" s="58"/>
      <c r="F12" s="59"/>
    </row>
    <row r="13" spans="1:6" s="53" customFormat="1" ht="15" hidden="1">
      <c r="A13" s="61"/>
      <c r="B13" s="57"/>
      <c r="C13" s="58"/>
      <c r="D13" s="58"/>
      <c r="E13" s="58"/>
      <c r="F13" s="59"/>
    </row>
    <row r="14" spans="1:6" s="53" customFormat="1" ht="18" customHeight="1">
      <c r="A14" s="57" t="s">
        <v>55</v>
      </c>
      <c r="B14" s="57" t="s">
        <v>56</v>
      </c>
      <c r="C14" s="62" t="s">
        <v>57</v>
      </c>
      <c r="D14" s="62"/>
      <c r="E14" s="62"/>
      <c r="F14" s="59"/>
    </row>
    <row r="15" spans="1:6" s="53" customFormat="1" ht="9" customHeight="1">
      <c r="A15" s="57"/>
      <c r="B15" s="57"/>
      <c r="C15" s="63" t="s">
        <v>58</v>
      </c>
      <c r="D15" s="58"/>
      <c r="E15" s="58"/>
      <c r="F15" s="59"/>
    </row>
    <row r="16" spans="1:6" s="53" customFormat="1" ht="9" customHeight="1">
      <c r="A16" s="57"/>
      <c r="B16" s="57"/>
      <c r="C16" s="58"/>
      <c r="D16" s="58"/>
      <c r="E16" s="58"/>
      <c r="F16" s="59"/>
    </row>
    <row r="17" spans="1:6" s="53" customFormat="1" ht="18" customHeight="1">
      <c r="A17" s="57"/>
      <c r="B17" s="57"/>
      <c r="C17" s="62" t="s">
        <v>89</v>
      </c>
      <c r="D17" s="62"/>
      <c r="E17" s="62"/>
      <c r="F17" s="59"/>
    </row>
    <row r="18" spans="1:6" s="53" customFormat="1" ht="18" customHeight="1">
      <c r="A18" s="57"/>
      <c r="B18" s="57" t="s">
        <v>60</v>
      </c>
      <c r="C18" s="62" t="s">
        <v>61</v>
      </c>
      <c r="D18" s="62"/>
      <c r="E18" s="62"/>
      <c r="F18" s="59"/>
    </row>
    <row r="19" spans="1:6" s="53" customFormat="1" ht="15" customHeight="1">
      <c r="A19" s="57"/>
      <c r="B19" s="57"/>
      <c r="C19" s="63" t="s">
        <v>90</v>
      </c>
      <c r="D19" s="58"/>
      <c r="E19" s="58"/>
      <c r="F19" s="59"/>
    </row>
    <row r="20" spans="1:6" s="53" customFormat="1" ht="3" customHeight="1">
      <c r="A20" s="57"/>
      <c r="B20" s="57"/>
      <c r="C20" s="58"/>
      <c r="D20" s="58"/>
      <c r="E20" s="58"/>
      <c r="F20" s="59"/>
    </row>
    <row r="21" spans="1:6" s="53" customFormat="1" ht="18" customHeight="1">
      <c r="A21" s="57"/>
      <c r="B21" s="57" t="s">
        <v>63</v>
      </c>
      <c r="C21" s="62" t="s">
        <v>64</v>
      </c>
      <c r="D21" s="62"/>
      <c r="E21" s="62"/>
      <c r="F21" s="59"/>
    </row>
    <row r="22" spans="1:6" s="53" customFormat="1" ht="15.75" customHeight="1">
      <c r="A22" s="57"/>
      <c r="B22" s="57"/>
      <c r="C22" s="64" t="s">
        <v>91</v>
      </c>
      <c r="D22" s="62"/>
      <c r="E22" s="62"/>
      <c r="F22" s="59"/>
    </row>
    <row r="23" spans="1:6" s="53" customFormat="1" ht="21" customHeight="1">
      <c r="A23" s="57"/>
      <c r="B23" s="57" t="s">
        <v>66</v>
      </c>
      <c r="C23" s="62" t="s">
        <v>108</v>
      </c>
      <c r="D23" s="62"/>
      <c r="E23" s="62"/>
      <c r="F23" s="59"/>
    </row>
    <row r="24" spans="1:6" s="53" customFormat="1" ht="5.25" customHeight="1">
      <c r="A24" s="57"/>
      <c r="B24" s="57"/>
      <c r="C24" s="62"/>
      <c r="D24" s="62"/>
      <c r="E24" s="62"/>
      <c r="F24" s="59"/>
    </row>
    <row r="25" spans="1:6" s="53" customFormat="1" ht="1.5" customHeight="1">
      <c r="A25" s="57"/>
      <c r="B25" s="57"/>
      <c r="C25" s="62"/>
      <c r="D25" s="62"/>
      <c r="E25" s="62"/>
      <c r="F25" s="59"/>
    </row>
    <row r="26" spans="1:6" s="53" customFormat="1" ht="18" customHeight="1">
      <c r="A26" s="57"/>
      <c r="B26" s="57" t="s">
        <v>68</v>
      </c>
      <c r="C26" s="58" t="s">
        <v>109</v>
      </c>
      <c r="D26" s="58"/>
      <c r="E26" s="58"/>
      <c r="F26" s="59"/>
    </row>
    <row r="27" spans="1:6" s="53" customFormat="1" ht="18" customHeight="1">
      <c r="A27" s="57"/>
      <c r="B27" s="57"/>
      <c r="C27" s="58" t="s">
        <v>70</v>
      </c>
      <c r="D27" s="58"/>
      <c r="E27" s="58"/>
      <c r="F27" s="59"/>
    </row>
    <row r="28" spans="1:6" s="53" customFormat="1" ht="16.5" customHeight="1">
      <c r="A28" s="57"/>
      <c r="B28" s="57" t="s">
        <v>71</v>
      </c>
      <c r="C28" s="62" t="s">
        <v>72</v>
      </c>
      <c r="D28" s="62"/>
      <c r="E28" s="62"/>
      <c r="F28" s="59"/>
    </row>
    <row r="29" spans="1:6" s="53" customFormat="1" ht="16.5" customHeight="1">
      <c r="A29" s="57"/>
      <c r="B29" s="57"/>
      <c r="C29" s="58" t="s">
        <v>73</v>
      </c>
      <c r="D29" s="58"/>
      <c r="E29" s="58"/>
      <c r="F29" s="59"/>
    </row>
    <row r="30" spans="1:6" s="53" customFormat="1" ht="3" customHeight="1">
      <c r="A30" s="57"/>
      <c r="B30" s="57"/>
      <c r="C30" s="58"/>
      <c r="D30" s="58"/>
      <c r="E30" s="58"/>
      <c r="F30" s="59"/>
    </row>
    <row r="31" spans="1:6" s="53" customFormat="1" ht="18" customHeight="1">
      <c r="A31" s="57"/>
      <c r="B31" s="57"/>
      <c r="C31" s="62" t="s">
        <v>74</v>
      </c>
      <c r="D31" s="62"/>
      <c r="E31" s="62"/>
      <c r="F31" s="59"/>
    </row>
    <row r="32" spans="1:6" s="53" customFormat="1" ht="18" customHeight="1">
      <c r="A32" s="57"/>
      <c r="B32" s="57"/>
      <c r="C32" s="62" t="s">
        <v>75</v>
      </c>
      <c r="D32" s="62"/>
      <c r="E32" s="62"/>
      <c r="F32" s="59"/>
    </row>
    <row r="33" spans="1:6" s="53" customFormat="1" ht="18" customHeight="1">
      <c r="A33" s="57"/>
      <c r="B33" s="57" t="s">
        <v>76</v>
      </c>
      <c r="C33" s="62" t="s">
        <v>77</v>
      </c>
      <c r="D33" s="62"/>
      <c r="E33" s="62"/>
      <c r="F33" s="59"/>
    </row>
    <row r="34" spans="1:6" s="53" customFormat="1" ht="21" customHeight="1">
      <c r="A34" s="57"/>
      <c r="B34" s="57"/>
      <c r="C34" s="62" t="s">
        <v>78</v>
      </c>
      <c r="D34" s="62"/>
      <c r="E34" s="62"/>
      <c r="F34" s="59"/>
    </row>
    <row r="35" spans="1:6" s="53" customFormat="1" ht="18" customHeight="1">
      <c r="A35" s="57"/>
      <c r="B35" s="57" t="s">
        <v>79</v>
      </c>
      <c r="C35" s="58" t="s">
        <v>80</v>
      </c>
      <c r="D35" s="58"/>
      <c r="E35" s="58"/>
      <c r="F35" s="59"/>
    </row>
    <row r="36" spans="1:6" s="53" customFormat="1" ht="18" customHeight="1">
      <c r="A36" s="57"/>
      <c r="B36" s="57"/>
      <c r="C36" s="63" t="s">
        <v>94</v>
      </c>
      <c r="D36" s="58"/>
      <c r="E36" s="58"/>
      <c r="F36" s="59"/>
    </row>
    <row r="37" spans="1:6" s="53" customFormat="1" ht="0.75" customHeight="1">
      <c r="A37" s="57"/>
      <c r="B37" s="57"/>
      <c r="C37" s="58"/>
      <c r="D37" s="58"/>
      <c r="E37" s="58"/>
      <c r="F37" s="59"/>
    </row>
    <row r="38" spans="1:6" s="53" customFormat="1" ht="18.75" customHeight="1">
      <c r="A38" s="57"/>
      <c r="B38" s="57" t="s">
        <v>82</v>
      </c>
      <c r="C38" s="64" t="s">
        <v>95</v>
      </c>
      <c r="D38" s="62"/>
      <c r="E38" s="62"/>
      <c r="F38" s="59"/>
    </row>
    <row r="39" spans="1:6" s="53" customFormat="1" ht="18" customHeight="1">
      <c r="A39" s="57"/>
      <c r="B39" s="57"/>
      <c r="C39" s="58" t="s">
        <v>84</v>
      </c>
      <c r="D39" s="58"/>
      <c r="E39" s="58"/>
      <c r="F39" s="59"/>
    </row>
  </sheetData>
  <sheetProtection/>
  <mergeCells count="42">
    <mergeCell ref="A3:E3"/>
    <mergeCell ref="A4:E4"/>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12:E13"/>
    <mergeCell ref="C15:E16"/>
    <mergeCell ref="C19:E20"/>
    <mergeCell ref="C23:E25"/>
    <mergeCell ref="C29:E30"/>
    <mergeCell ref="C36:E37"/>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24"/>
  <sheetViews>
    <sheetView zoomScaleSheetLayoutView="100" workbookViewId="0" topLeftCell="A1">
      <selection activeCell="H26" sqref="H26"/>
    </sheetView>
  </sheetViews>
  <sheetFormatPr defaultColWidth="9.00390625" defaultRowHeight="14.25"/>
  <cols>
    <col min="2" max="2" width="7.75390625" style="0" customWidth="1"/>
    <col min="3" max="3" width="13.50390625" style="0" customWidth="1"/>
    <col min="4" max="4" width="15.625" style="0" customWidth="1"/>
    <col min="5" max="5" width="12.375" style="0" customWidth="1"/>
    <col min="6" max="7" width="14.75390625" style="0" customWidth="1"/>
    <col min="8" max="8" width="12.75390625" style="0" customWidth="1"/>
    <col min="9" max="9" width="16.375" style="0" customWidth="1"/>
    <col min="10" max="10" width="18.50390625" style="23" customWidth="1"/>
  </cols>
  <sheetData>
    <row r="1" spans="1:9" ht="15">
      <c r="A1" s="24" t="s">
        <v>110</v>
      </c>
      <c r="B1" s="51"/>
      <c r="C1" s="51"/>
      <c r="D1" s="51"/>
      <c r="E1" s="51"/>
      <c r="F1" s="51"/>
      <c r="G1" s="51"/>
      <c r="H1" s="51"/>
      <c r="I1" s="51"/>
    </row>
    <row r="2" spans="1:9" ht="20.25">
      <c r="A2" s="27" t="s">
        <v>111</v>
      </c>
      <c r="B2" s="27"/>
      <c r="C2" s="27"/>
      <c r="D2" s="27"/>
      <c r="E2" s="27"/>
      <c r="F2" s="27"/>
      <c r="G2" s="27"/>
      <c r="H2" s="27"/>
      <c r="I2" s="27"/>
    </row>
    <row r="3" spans="1:9" ht="35.25" customHeight="1">
      <c r="A3" s="28" t="s">
        <v>112</v>
      </c>
      <c r="B3" s="28" t="s">
        <v>41</v>
      </c>
      <c r="C3" s="29"/>
      <c r="D3" s="29"/>
      <c r="E3" s="29"/>
      <c r="F3" s="29"/>
      <c r="G3" s="29"/>
      <c r="H3" s="29"/>
      <c r="I3" s="49" t="s">
        <v>113</v>
      </c>
    </row>
    <row r="4" spans="1:9" ht="24">
      <c r="A4" s="31" t="s">
        <v>114</v>
      </c>
      <c r="B4" s="31" t="s">
        <v>115</v>
      </c>
      <c r="C4" s="31" t="s">
        <v>116</v>
      </c>
      <c r="D4" s="31"/>
      <c r="E4" s="31"/>
      <c r="F4" s="31"/>
      <c r="G4" s="31"/>
      <c r="H4" s="31"/>
      <c r="I4" s="50" t="s">
        <v>117</v>
      </c>
    </row>
    <row r="5" spans="1:9" ht="30.75" customHeight="1">
      <c r="A5" s="31"/>
      <c r="B5" s="33" t="s">
        <v>118</v>
      </c>
      <c r="C5" s="31" t="s">
        <v>119</v>
      </c>
      <c r="D5" s="31" t="s">
        <v>120</v>
      </c>
      <c r="E5" s="31" t="s">
        <v>121</v>
      </c>
      <c r="F5" s="31" t="s">
        <v>33</v>
      </c>
      <c r="G5" s="31" t="s">
        <v>122</v>
      </c>
      <c r="H5" s="31" t="s">
        <v>123</v>
      </c>
      <c r="I5" s="50" t="s">
        <v>124</v>
      </c>
    </row>
    <row r="6" spans="1:9" ht="23.25" customHeight="1">
      <c r="A6" s="31"/>
      <c r="B6" s="33"/>
      <c r="C6" s="31">
        <v>1197035.56</v>
      </c>
      <c r="D6" s="31"/>
      <c r="E6" s="31"/>
      <c r="F6" s="31"/>
      <c r="G6" s="39">
        <v>1248960</v>
      </c>
      <c r="H6" s="31"/>
      <c r="I6" s="50"/>
    </row>
    <row r="7" spans="1:9" ht="23.25" customHeight="1">
      <c r="A7" s="36">
        <v>1</v>
      </c>
      <c r="B7" s="37">
        <v>605</v>
      </c>
      <c r="C7" s="38"/>
      <c r="D7" s="46"/>
      <c r="E7" s="46"/>
      <c r="F7" s="39"/>
      <c r="G7" s="39"/>
      <c r="H7" s="39"/>
      <c r="I7" s="46">
        <v>121129</v>
      </c>
    </row>
    <row r="8" spans="1:9" ht="23.25" customHeight="1">
      <c r="A8" s="36">
        <v>2</v>
      </c>
      <c r="B8" s="37">
        <v>605</v>
      </c>
      <c r="C8" s="39"/>
      <c r="D8" s="46"/>
      <c r="E8" s="46"/>
      <c r="F8" s="39"/>
      <c r="G8" s="39"/>
      <c r="H8" s="39"/>
      <c r="I8" s="46">
        <v>201633.2</v>
      </c>
    </row>
    <row r="9" spans="1:9" ht="23.25" customHeight="1">
      <c r="A9" s="36">
        <v>3</v>
      </c>
      <c r="B9" s="37">
        <v>607</v>
      </c>
      <c r="C9" s="39"/>
      <c r="D9" s="46"/>
      <c r="E9" s="46"/>
      <c r="F9" s="39"/>
      <c r="G9" s="39"/>
      <c r="H9" s="52"/>
      <c r="I9" s="46">
        <v>383226</v>
      </c>
    </row>
    <row r="10" spans="1:9" ht="23.25" customHeight="1">
      <c r="A10" s="36">
        <v>4</v>
      </c>
      <c r="B10" s="43">
        <v>79</v>
      </c>
      <c r="C10" s="39"/>
      <c r="D10" s="46"/>
      <c r="E10" s="46"/>
      <c r="F10" s="39"/>
      <c r="G10" s="39"/>
      <c r="H10" s="39"/>
      <c r="I10" s="46">
        <v>196623.98</v>
      </c>
    </row>
    <row r="11" spans="1:9" ht="23.25" customHeight="1">
      <c r="A11" s="36">
        <v>5</v>
      </c>
      <c r="B11" s="43">
        <v>3511</v>
      </c>
      <c r="C11" s="39"/>
      <c r="D11" s="46"/>
      <c r="E11" s="46"/>
      <c r="F11" s="39"/>
      <c r="G11" s="39"/>
      <c r="H11" s="39"/>
      <c r="I11" s="46">
        <v>825334.42</v>
      </c>
    </row>
    <row r="12" spans="1:9" ht="23.25" customHeight="1">
      <c r="A12" s="36">
        <v>6</v>
      </c>
      <c r="B12" s="43">
        <v>994</v>
      </c>
      <c r="C12" s="39"/>
      <c r="D12" s="46"/>
      <c r="E12" s="46"/>
      <c r="F12" s="39"/>
      <c r="G12" s="39"/>
      <c r="H12" s="39"/>
      <c r="I12" s="46">
        <v>201094.83</v>
      </c>
    </row>
    <row r="13" spans="1:9" ht="23.25" customHeight="1">
      <c r="A13" s="36">
        <v>7</v>
      </c>
      <c r="B13" s="43">
        <v>1581</v>
      </c>
      <c r="C13" s="39"/>
      <c r="D13" s="46">
        <f>3400100</f>
        <v>3400100</v>
      </c>
      <c r="E13" s="46">
        <v>3400100</v>
      </c>
      <c r="F13" s="39"/>
      <c r="G13" s="39"/>
      <c r="H13" s="39"/>
      <c r="I13" s="46">
        <v>818186.13</v>
      </c>
    </row>
    <row r="14" spans="1:9" ht="23.25" customHeight="1">
      <c r="A14" s="36">
        <v>8</v>
      </c>
      <c r="B14" s="43">
        <v>2367</v>
      </c>
      <c r="C14" s="39"/>
      <c r="D14" s="46">
        <f>334060</f>
        <v>334060</v>
      </c>
      <c r="E14" s="46"/>
      <c r="F14" s="39">
        <v>334060</v>
      </c>
      <c r="G14" s="39"/>
      <c r="H14" s="39"/>
      <c r="I14" s="46">
        <v>772193.79</v>
      </c>
    </row>
    <row r="15" spans="1:9" ht="23.25" customHeight="1">
      <c r="A15" s="36">
        <v>9</v>
      </c>
      <c r="B15" s="43">
        <v>608</v>
      </c>
      <c r="C15" s="39"/>
      <c r="D15" s="46"/>
      <c r="E15" s="46"/>
      <c r="F15" s="39"/>
      <c r="G15" s="39"/>
      <c r="H15" s="39"/>
      <c r="I15" s="46">
        <v>60647.1</v>
      </c>
    </row>
    <row r="16" spans="1:9" ht="23.25" customHeight="1">
      <c r="A16" s="36">
        <v>10</v>
      </c>
      <c r="B16" s="43">
        <v>1107</v>
      </c>
      <c r="C16" s="39"/>
      <c r="D16" s="46"/>
      <c r="E16" s="46"/>
      <c r="F16" s="39"/>
      <c r="G16" s="39"/>
      <c r="H16" s="39"/>
      <c r="I16" s="46">
        <v>1048237.3</v>
      </c>
    </row>
    <row r="17" spans="1:9" ht="23.25" customHeight="1">
      <c r="A17" s="36">
        <v>11</v>
      </c>
      <c r="B17" s="43">
        <v>26</v>
      </c>
      <c r="C17" s="39"/>
      <c r="D17" s="46">
        <v>637200</v>
      </c>
      <c r="E17" s="46">
        <v>637200</v>
      </c>
      <c r="F17" s="39"/>
      <c r="G17" s="39"/>
      <c r="H17" s="39"/>
      <c r="I17" s="46">
        <v>61175</v>
      </c>
    </row>
    <row r="18" spans="1:9" ht="23.25" customHeight="1">
      <c r="A18" s="36">
        <v>12</v>
      </c>
      <c r="B18" s="43">
        <v>5629</v>
      </c>
      <c r="C18" s="38"/>
      <c r="D18" s="46"/>
      <c r="E18" s="46"/>
      <c r="F18" s="38"/>
      <c r="G18" s="38"/>
      <c r="H18" s="38">
        <v>685647.41</v>
      </c>
      <c r="I18" s="46">
        <v>1448723.49</v>
      </c>
    </row>
    <row r="19" spans="1:9" ht="23.25" customHeight="1">
      <c r="A19" s="45" t="s">
        <v>13</v>
      </c>
      <c r="B19" s="43">
        <f>SUM(B7:B18)</f>
        <v>17719</v>
      </c>
      <c r="C19" s="38">
        <f>SUM(C6:C18)</f>
        <v>1197035.56</v>
      </c>
      <c r="D19" s="46">
        <f>SUM(D7:D18)</f>
        <v>4371360</v>
      </c>
      <c r="E19" s="46">
        <f>SUM(E7:E18)</f>
        <v>4037300</v>
      </c>
      <c r="F19" s="39">
        <f>SUM(F6:F18)</f>
        <v>334060</v>
      </c>
      <c r="G19" s="39">
        <f>SUM(G6:G18)</f>
        <v>1248960</v>
      </c>
      <c r="H19" s="38">
        <f>SUM(H18)</f>
        <v>685647.41</v>
      </c>
      <c r="I19" s="39">
        <f>SUM(I7:I18)</f>
        <v>6138204.24</v>
      </c>
    </row>
    <row r="24" ht="15">
      <c r="I24" s="48"/>
    </row>
  </sheetData>
  <sheetProtection/>
  <mergeCells count="3">
    <mergeCell ref="A2:I2"/>
    <mergeCell ref="C4:H4"/>
    <mergeCell ref="A4:A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H19"/>
  <sheetViews>
    <sheetView zoomScaleSheetLayoutView="100" workbookViewId="0" topLeftCell="A7">
      <selection activeCell="F8" sqref="F8"/>
    </sheetView>
  </sheetViews>
  <sheetFormatPr defaultColWidth="9.00390625" defaultRowHeight="14.25"/>
  <cols>
    <col min="2" max="2" width="7.75390625" style="0" customWidth="1"/>
    <col min="3" max="3" width="13.50390625" style="0" customWidth="1"/>
    <col min="4" max="4" width="15.625" style="0" customWidth="1"/>
    <col min="5" max="5" width="12.375" style="0" customWidth="1"/>
    <col min="6" max="6" width="14.75390625" style="0" customWidth="1"/>
    <col min="7" max="7" width="12.75390625" style="0" customWidth="1"/>
    <col min="8" max="8" width="16.375" style="0" customWidth="1"/>
    <col min="9" max="9" width="18.50390625" style="23" customWidth="1"/>
  </cols>
  <sheetData>
    <row r="1" spans="1:8" ht="15">
      <c r="A1" s="24" t="s">
        <v>110</v>
      </c>
      <c r="B1" s="51"/>
      <c r="C1" s="51"/>
      <c r="D1" s="51"/>
      <c r="E1" s="51"/>
      <c r="F1" s="51"/>
      <c r="G1" s="51"/>
      <c r="H1" s="51"/>
    </row>
    <row r="2" spans="1:8" ht="20.25">
      <c r="A2" s="27" t="s">
        <v>125</v>
      </c>
      <c r="B2" s="27"/>
      <c r="C2" s="27"/>
      <c r="D2" s="27"/>
      <c r="E2" s="27"/>
      <c r="F2" s="27"/>
      <c r="G2" s="27"/>
      <c r="H2" s="27"/>
    </row>
    <row r="3" spans="1:8" ht="35.25" customHeight="1">
      <c r="A3" s="28" t="s">
        <v>112</v>
      </c>
      <c r="B3" s="28" t="s">
        <v>41</v>
      </c>
      <c r="C3" s="29"/>
      <c r="D3" s="29"/>
      <c r="E3" s="29"/>
      <c r="F3" s="29"/>
      <c r="G3" s="29"/>
      <c r="H3" s="49" t="s">
        <v>113</v>
      </c>
    </row>
    <row r="4" spans="1:8" ht="24">
      <c r="A4" s="31" t="s">
        <v>114</v>
      </c>
      <c r="B4" s="31" t="s">
        <v>115</v>
      </c>
      <c r="C4" s="31" t="s">
        <v>116</v>
      </c>
      <c r="D4" s="31"/>
      <c r="E4" s="31"/>
      <c r="F4" s="31"/>
      <c r="G4" s="31"/>
      <c r="H4" s="50" t="s">
        <v>117</v>
      </c>
    </row>
    <row r="5" spans="1:8" ht="30.75" customHeight="1">
      <c r="A5" s="31"/>
      <c r="B5" s="33" t="s">
        <v>118</v>
      </c>
      <c r="C5" s="31" t="s">
        <v>119</v>
      </c>
      <c r="D5" s="31" t="s">
        <v>126</v>
      </c>
      <c r="E5" s="31" t="s">
        <v>121</v>
      </c>
      <c r="F5" s="31" t="s">
        <v>127</v>
      </c>
      <c r="G5" s="31" t="s">
        <v>123</v>
      </c>
      <c r="H5" s="50" t="s">
        <v>124</v>
      </c>
    </row>
    <row r="6" spans="1:8" ht="30.75" customHeight="1">
      <c r="A6" s="31"/>
      <c r="B6" s="33"/>
      <c r="C6" s="38">
        <v>4798726.95</v>
      </c>
      <c r="D6" s="31"/>
      <c r="E6" s="31"/>
      <c r="F6" s="31"/>
      <c r="G6" s="31"/>
      <c r="H6" s="50"/>
    </row>
    <row r="7" spans="1:8" ht="28.5" customHeight="1">
      <c r="A7" s="36">
        <v>1</v>
      </c>
      <c r="B7" s="37"/>
      <c r="C7" s="31"/>
      <c r="D7" s="46">
        <v>30000</v>
      </c>
      <c r="E7" s="46"/>
      <c r="F7" s="39"/>
      <c r="G7" s="39"/>
      <c r="H7" s="46">
        <f>28427.17+44478.2</f>
        <v>72905.37</v>
      </c>
    </row>
    <row r="8" spans="1:8" ht="28.5" customHeight="1">
      <c r="A8" s="36">
        <v>2</v>
      </c>
      <c r="B8" s="37"/>
      <c r="C8" s="39"/>
      <c r="D8" s="46">
        <v>30000</v>
      </c>
      <c r="E8" s="46"/>
      <c r="F8" s="39"/>
      <c r="G8" s="39"/>
      <c r="H8" s="46">
        <f>143659.9+98819.38</f>
        <v>242479.28</v>
      </c>
    </row>
    <row r="9" spans="1:8" ht="28.5" customHeight="1">
      <c r="A9" s="36">
        <v>3</v>
      </c>
      <c r="B9" s="37"/>
      <c r="C9" s="39"/>
      <c r="D9" s="46">
        <v>36137.69</v>
      </c>
      <c r="E9" s="46"/>
      <c r="F9" s="39"/>
      <c r="G9" s="52"/>
      <c r="H9" s="46">
        <f>15338.98</f>
        <v>15338.98</v>
      </c>
    </row>
    <row r="10" spans="1:8" ht="28.5" customHeight="1">
      <c r="A10" s="36">
        <v>4</v>
      </c>
      <c r="B10" s="43"/>
      <c r="C10" s="39"/>
      <c r="D10" s="46">
        <v>10863.28</v>
      </c>
      <c r="E10" s="46"/>
      <c r="F10" s="39"/>
      <c r="G10" s="39"/>
      <c r="H10" s="46">
        <f>175867+19868.73</f>
        <v>195735.73</v>
      </c>
    </row>
    <row r="11" spans="1:8" ht="28.5" customHeight="1">
      <c r="A11" s="36">
        <v>5</v>
      </c>
      <c r="B11" s="43"/>
      <c r="C11" s="39"/>
      <c r="D11" s="46">
        <v>59956.86</v>
      </c>
      <c r="E11" s="46"/>
      <c r="F11" s="39"/>
      <c r="G11" s="39"/>
      <c r="H11" s="46">
        <f>9485.5+60213.59</f>
        <v>69699.09</v>
      </c>
    </row>
    <row r="12" spans="1:8" ht="28.5" customHeight="1">
      <c r="A12" s="36">
        <v>6</v>
      </c>
      <c r="B12" s="43"/>
      <c r="C12" s="39"/>
      <c r="D12" s="46">
        <v>168160.45</v>
      </c>
      <c r="E12" s="46"/>
      <c r="F12" s="39"/>
      <c r="G12" s="39"/>
      <c r="H12" s="46">
        <f>76068.66+24280.91</f>
        <v>100349.57</v>
      </c>
    </row>
    <row r="13" spans="1:8" ht="28.5" customHeight="1">
      <c r="A13" s="36">
        <v>7</v>
      </c>
      <c r="B13" s="43"/>
      <c r="C13" s="39"/>
      <c r="D13" s="46">
        <v>-125597.86</v>
      </c>
      <c r="E13" s="46"/>
      <c r="F13" s="39"/>
      <c r="G13" s="39"/>
      <c r="H13" s="46">
        <f>13480.9+821.02</f>
        <v>14301.92</v>
      </c>
    </row>
    <row r="14" spans="1:8" ht="28.5" customHeight="1">
      <c r="A14" s="36">
        <v>8</v>
      </c>
      <c r="B14" s="43"/>
      <c r="C14" s="39"/>
      <c r="D14" s="46">
        <v>96825.72</v>
      </c>
      <c r="E14" s="46"/>
      <c r="F14" s="39"/>
      <c r="G14" s="39"/>
      <c r="H14" s="46"/>
    </row>
    <row r="15" spans="1:8" ht="28.5" customHeight="1">
      <c r="A15" s="36">
        <v>9</v>
      </c>
      <c r="B15" s="43"/>
      <c r="C15" s="39"/>
      <c r="D15" s="46">
        <v>34324.9</v>
      </c>
      <c r="E15" s="46"/>
      <c r="F15" s="39"/>
      <c r="G15" s="39"/>
      <c r="H15" s="46">
        <f>49360.45+46291.21</f>
        <v>95651.66</v>
      </c>
    </row>
    <row r="16" spans="1:8" ht="28.5" customHeight="1">
      <c r="A16" s="36">
        <v>10</v>
      </c>
      <c r="B16" s="43"/>
      <c r="C16" s="39"/>
      <c r="D16" s="46">
        <v>22025.38</v>
      </c>
      <c r="E16" s="46"/>
      <c r="F16" s="39"/>
      <c r="G16" s="39"/>
      <c r="H16" s="46"/>
    </row>
    <row r="17" spans="1:8" ht="28.5" customHeight="1">
      <c r="A17" s="36">
        <v>11</v>
      </c>
      <c r="B17" s="43"/>
      <c r="C17" s="39"/>
      <c r="D17" s="46">
        <v>101793.24</v>
      </c>
      <c r="E17" s="46"/>
      <c r="F17" s="39"/>
      <c r="G17" s="39"/>
      <c r="H17" s="46">
        <f>125746.17+155371.01</f>
        <v>281117.18</v>
      </c>
    </row>
    <row r="18" spans="1:8" ht="28.5" customHeight="1">
      <c r="A18" s="36">
        <v>12</v>
      </c>
      <c r="B18" s="43"/>
      <c r="C18" s="38"/>
      <c r="D18" s="46">
        <f>61230.02+2230020.67+73810</f>
        <v>2365060.69</v>
      </c>
      <c r="E18" s="46"/>
      <c r="F18" s="38"/>
      <c r="G18" s="38"/>
      <c r="H18" s="46">
        <f>50143.78+77882.15+1130.13</f>
        <v>129156.06</v>
      </c>
    </row>
    <row r="19" spans="1:8" ht="28.5" customHeight="1">
      <c r="A19" s="45" t="s">
        <v>13</v>
      </c>
      <c r="B19" s="43"/>
      <c r="C19" s="46">
        <f aca="true" t="shared" si="0" ref="C19:F19">SUM(C6:C18)</f>
        <v>4798726.95</v>
      </c>
      <c r="D19" s="46">
        <f t="shared" si="0"/>
        <v>2829550.35</v>
      </c>
      <c r="E19" s="46">
        <f t="shared" si="0"/>
        <v>0</v>
      </c>
      <c r="F19" s="46">
        <f t="shared" si="0"/>
        <v>0</v>
      </c>
      <c r="G19" s="46">
        <v>6411542.46</v>
      </c>
      <c r="H19" s="46">
        <f>SUM(H6:H18)</f>
        <v>1216734.84</v>
      </c>
    </row>
  </sheetData>
  <sheetProtection/>
  <mergeCells count="3">
    <mergeCell ref="A2:H2"/>
    <mergeCell ref="C4:G4"/>
    <mergeCell ref="A4:A5"/>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I25"/>
  <sheetViews>
    <sheetView zoomScaleSheetLayoutView="100" workbookViewId="0" topLeftCell="A7">
      <selection activeCell="H19" sqref="H19"/>
    </sheetView>
  </sheetViews>
  <sheetFormatPr defaultColWidth="9.00390625" defaultRowHeight="14.25"/>
  <cols>
    <col min="2" max="2" width="7.75390625" style="0" customWidth="1"/>
    <col min="3" max="3" width="13.50390625" style="0" customWidth="1"/>
    <col min="4" max="4" width="15.625" style="0" customWidth="1"/>
    <col min="5" max="5" width="12.375" style="0" customWidth="1"/>
    <col min="6" max="7" width="14.75390625" style="0" customWidth="1"/>
    <col min="8" max="8" width="12.75390625" style="0" customWidth="1"/>
    <col min="9" max="9" width="16.375" style="0" customWidth="1"/>
    <col min="10" max="10" width="18.50390625" style="23" customWidth="1"/>
  </cols>
  <sheetData>
    <row r="1" spans="1:9" ht="15">
      <c r="A1" s="24" t="s">
        <v>110</v>
      </c>
      <c r="B1" s="51"/>
      <c r="C1" s="51"/>
      <c r="D1" s="51"/>
      <c r="E1" s="51"/>
      <c r="F1" s="51"/>
      <c r="G1" s="51"/>
      <c r="H1" s="51"/>
      <c r="I1" s="51"/>
    </row>
    <row r="2" spans="1:9" ht="20.25">
      <c r="A2" s="27" t="s">
        <v>128</v>
      </c>
      <c r="B2" s="27"/>
      <c r="C2" s="27"/>
      <c r="D2" s="27"/>
      <c r="E2" s="27"/>
      <c r="F2" s="27"/>
      <c r="G2" s="27"/>
      <c r="H2" s="27"/>
      <c r="I2" s="27"/>
    </row>
    <row r="3" spans="1:9" ht="35.25" customHeight="1">
      <c r="A3" s="28" t="s">
        <v>112</v>
      </c>
      <c r="B3" s="28" t="s">
        <v>41</v>
      </c>
      <c r="C3" s="29"/>
      <c r="D3" s="29"/>
      <c r="E3" s="29"/>
      <c r="F3" s="29"/>
      <c r="G3" s="29"/>
      <c r="H3" s="29"/>
      <c r="I3" s="49" t="s">
        <v>113</v>
      </c>
    </row>
    <row r="4" spans="1:9" ht="24">
      <c r="A4" s="31" t="s">
        <v>114</v>
      </c>
      <c r="B4" s="31" t="s">
        <v>115</v>
      </c>
      <c r="C4" s="31" t="s">
        <v>116</v>
      </c>
      <c r="D4" s="31"/>
      <c r="E4" s="31"/>
      <c r="F4" s="31"/>
      <c r="G4" s="31"/>
      <c r="H4" s="31"/>
      <c r="I4" s="50" t="s">
        <v>117</v>
      </c>
    </row>
    <row r="5" spans="1:9" ht="30.75" customHeight="1">
      <c r="A5" s="31"/>
      <c r="B5" s="33" t="s">
        <v>118</v>
      </c>
      <c r="C5" s="31" t="s">
        <v>119</v>
      </c>
      <c r="D5" s="31" t="s">
        <v>120</v>
      </c>
      <c r="E5" s="31" t="s">
        <v>121</v>
      </c>
      <c r="F5" s="31" t="s">
        <v>33</v>
      </c>
      <c r="G5" s="31" t="s">
        <v>129</v>
      </c>
      <c r="H5" s="31" t="s">
        <v>123</v>
      </c>
      <c r="I5" s="50" t="s">
        <v>124</v>
      </c>
    </row>
    <row r="6" spans="1:9" ht="30.75" customHeight="1">
      <c r="A6" s="31"/>
      <c r="B6" s="33"/>
      <c r="C6" s="31">
        <v>2836167.26</v>
      </c>
      <c r="D6" s="31"/>
      <c r="E6" s="31"/>
      <c r="F6" s="31"/>
      <c r="G6" s="39">
        <v>481000</v>
      </c>
      <c r="H6" s="31"/>
      <c r="I6" s="50"/>
    </row>
    <row r="7" spans="1:9" ht="28.5" customHeight="1">
      <c r="A7" s="36">
        <v>1</v>
      </c>
      <c r="B7" s="37"/>
      <c r="C7" s="38"/>
      <c r="D7" s="46"/>
      <c r="E7" s="46"/>
      <c r="F7" s="39"/>
      <c r="G7" s="39"/>
      <c r="H7" s="39"/>
      <c r="I7" s="46">
        <f>8775+1043.73</f>
        <v>9818.73</v>
      </c>
    </row>
    <row r="8" spans="1:9" ht="28.5" customHeight="1">
      <c r="A8" s="36">
        <v>2</v>
      </c>
      <c r="B8" s="37"/>
      <c r="C8" s="39"/>
      <c r="D8" s="46">
        <v>155900</v>
      </c>
      <c r="E8" s="46">
        <v>147000</v>
      </c>
      <c r="F8" s="39">
        <v>8900</v>
      </c>
      <c r="G8" s="39"/>
      <c r="H8" s="39"/>
      <c r="I8" s="46">
        <f>8850+418</f>
        <v>9268</v>
      </c>
    </row>
    <row r="9" spans="1:9" ht="28.5" customHeight="1">
      <c r="A9" s="36">
        <v>3</v>
      </c>
      <c r="B9" s="37"/>
      <c r="C9" s="39"/>
      <c r="D9" s="46"/>
      <c r="E9" s="46"/>
      <c r="F9" s="39"/>
      <c r="G9" s="39"/>
      <c r="H9" s="52"/>
      <c r="I9" s="46">
        <f>8850+927.6</f>
        <v>9777.6</v>
      </c>
    </row>
    <row r="10" spans="1:9" ht="28.5" customHeight="1">
      <c r="A10" s="36">
        <v>4</v>
      </c>
      <c r="B10" s="43"/>
      <c r="C10" s="39"/>
      <c r="D10" s="46"/>
      <c r="E10" s="46"/>
      <c r="F10" s="39"/>
      <c r="G10" s="39"/>
      <c r="H10" s="39"/>
      <c r="I10" s="46">
        <f>8850+269.39</f>
        <v>9119.39</v>
      </c>
    </row>
    <row r="11" spans="1:9" ht="28.5" customHeight="1">
      <c r="A11" s="36">
        <v>5</v>
      </c>
      <c r="B11" s="43"/>
      <c r="C11" s="39"/>
      <c r="D11" s="46"/>
      <c r="E11" s="46"/>
      <c r="F11" s="39"/>
      <c r="G11" s="39"/>
      <c r="H11" s="39"/>
      <c r="I11" s="46">
        <f>8850+269.39</f>
        <v>9119.39</v>
      </c>
    </row>
    <row r="12" spans="1:9" ht="28.5" customHeight="1">
      <c r="A12" s="36">
        <v>6</v>
      </c>
      <c r="B12" s="43"/>
      <c r="C12" s="39"/>
      <c r="D12" s="46"/>
      <c r="E12" s="46"/>
      <c r="F12" s="39"/>
      <c r="G12" s="39"/>
      <c r="H12" s="39"/>
      <c r="I12" s="46">
        <f>8850+269.39</f>
        <v>9119.39</v>
      </c>
    </row>
    <row r="13" spans="1:9" ht="28.5" customHeight="1">
      <c r="A13" s="36">
        <v>7</v>
      </c>
      <c r="B13" s="43"/>
      <c r="C13" s="39"/>
      <c r="D13" s="46"/>
      <c r="E13" s="46"/>
      <c r="F13" s="39"/>
      <c r="G13" s="39"/>
      <c r="H13" s="39"/>
      <c r="I13" s="46">
        <f>8775+1079.56-149.73</f>
        <v>9704.83</v>
      </c>
    </row>
    <row r="14" spans="1:9" ht="28.5" customHeight="1">
      <c r="A14" s="36">
        <v>8</v>
      </c>
      <c r="B14" s="43"/>
      <c r="C14" s="39"/>
      <c r="D14" s="46"/>
      <c r="E14" s="46"/>
      <c r="F14" s="39"/>
      <c r="G14" s="39"/>
      <c r="H14" s="39"/>
      <c r="I14" s="46">
        <f>10725+1353.14</f>
        <v>12078.14</v>
      </c>
    </row>
    <row r="15" spans="1:9" ht="28.5" customHeight="1">
      <c r="A15" s="36">
        <v>9</v>
      </c>
      <c r="B15" s="43"/>
      <c r="C15" s="39"/>
      <c r="D15" s="46"/>
      <c r="E15" s="46"/>
      <c r="F15" s="39"/>
      <c r="G15" s="39"/>
      <c r="H15" s="39"/>
      <c r="I15" s="46">
        <f>8925+273.59</f>
        <v>9198.59</v>
      </c>
    </row>
    <row r="16" spans="1:9" ht="28.5" customHeight="1">
      <c r="A16" s="36">
        <v>10</v>
      </c>
      <c r="B16" s="43"/>
      <c r="C16" s="39"/>
      <c r="D16" s="46"/>
      <c r="E16" s="46"/>
      <c r="F16" s="39"/>
      <c r="G16" s="39"/>
      <c r="H16" s="39"/>
      <c r="I16" s="46">
        <f>14775+1577.19-1426.02</f>
        <v>14926.17</v>
      </c>
    </row>
    <row r="17" spans="1:9" ht="28.5" customHeight="1">
      <c r="A17" s="36">
        <v>11</v>
      </c>
      <c r="B17" s="43"/>
      <c r="C17" s="39"/>
      <c r="D17" s="46">
        <v>15000</v>
      </c>
      <c r="E17" s="46">
        <v>15000</v>
      </c>
      <c r="F17" s="39"/>
      <c r="G17" s="39"/>
      <c r="H17" s="39"/>
      <c r="I17" s="46">
        <f>10400+338.32</f>
        <v>10738.32</v>
      </c>
    </row>
    <row r="18" spans="1:9" ht="28.5" customHeight="1">
      <c r="A18" s="36">
        <v>12</v>
      </c>
      <c r="B18" s="43"/>
      <c r="C18" s="38"/>
      <c r="D18" s="46">
        <v>52500</v>
      </c>
      <c r="E18" s="46"/>
      <c r="F18" s="38">
        <v>52500</v>
      </c>
      <c r="G18" s="38"/>
      <c r="H18" s="38">
        <v>3428688.61</v>
      </c>
      <c r="I18" s="46">
        <f>9920+309.17</f>
        <v>10229.17</v>
      </c>
    </row>
    <row r="19" spans="1:9" ht="28.5" customHeight="1">
      <c r="A19" s="45" t="s">
        <v>13</v>
      </c>
      <c r="B19" s="43"/>
      <c r="C19" s="38">
        <f aca="true" t="shared" si="0" ref="C19:H19">SUM(C6:C18)</f>
        <v>2836167.26</v>
      </c>
      <c r="D19" s="38">
        <f t="shared" si="0"/>
        <v>223400</v>
      </c>
      <c r="E19" s="38">
        <f t="shared" si="0"/>
        <v>162000</v>
      </c>
      <c r="F19" s="38">
        <f t="shared" si="0"/>
        <v>61400</v>
      </c>
      <c r="G19" s="38">
        <f t="shared" si="0"/>
        <v>481000</v>
      </c>
      <c r="H19" s="38">
        <f t="shared" si="0"/>
        <v>3428688.61</v>
      </c>
      <c r="I19" s="39">
        <f>SUM(I7:I18)</f>
        <v>123097.71999999999</v>
      </c>
    </row>
    <row r="25" ht="15">
      <c r="I25" s="48"/>
    </row>
  </sheetData>
  <sheetProtection/>
  <mergeCells count="3">
    <mergeCell ref="A2:I2"/>
    <mergeCell ref="C4:H4"/>
    <mergeCell ref="A4:A5"/>
  </mergeCells>
  <printOptions/>
  <pageMargins left="0.75" right="0.75" top="0.32" bottom="0.26" header="0.2" footer="0.31"/>
  <pageSetup orientation="landscape" paperSize="9"/>
</worksheet>
</file>

<file path=xl/worksheets/sheet14.xml><?xml version="1.0" encoding="utf-8"?>
<worksheet xmlns="http://schemas.openxmlformats.org/spreadsheetml/2006/main" xmlns:r="http://schemas.openxmlformats.org/officeDocument/2006/relationships">
  <dimension ref="A1:J25"/>
  <sheetViews>
    <sheetView zoomScaleSheetLayoutView="100" workbookViewId="0" topLeftCell="A1">
      <selection activeCell="A2" sqref="A2:J2"/>
    </sheetView>
  </sheetViews>
  <sheetFormatPr defaultColWidth="9.00390625" defaultRowHeight="14.25"/>
  <cols>
    <col min="1" max="1" width="7.375" style="0" customWidth="1"/>
    <col min="2" max="2" width="7.75390625" style="0" customWidth="1"/>
    <col min="3" max="6" width="13.125" style="0" customWidth="1"/>
    <col min="7" max="9" width="11.875" style="0" customWidth="1"/>
    <col min="10" max="10" width="16.375" style="0" customWidth="1"/>
    <col min="11" max="11" width="18.50390625" style="23" customWidth="1"/>
  </cols>
  <sheetData>
    <row r="1" spans="1:10" ht="15">
      <c r="A1" s="24" t="s">
        <v>110</v>
      </c>
      <c r="B1" s="51"/>
      <c r="C1" s="51"/>
      <c r="D1" s="51"/>
      <c r="E1" s="51"/>
      <c r="F1" s="51"/>
      <c r="G1" s="51"/>
      <c r="H1" s="51"/>
      <c r="I1" s="51"/>
      <c r="J1" s="51"/>
    </row>
    <row r="2" spans="1:10" ht="20.25">
      <c r="A2" s="27" t="s">
        <v>130</v>
      </c>
      <c r="B2" s="27"/>
      <c r="C2" s="27"/>
      <c r="D2" s="27"/>
      <c r="E2" s="27"/>
      <c r="F2" s="27"/>
      <c r="G2" s="27"/>
      <c r="H2" s="27"/>
      <c r="I2" s="27"/>
      <c r="J2" s="27"/>
    </row>
    <row r="3" spans="1:10" ht="35.25" customHeight="1">
      <c r="A3" s="28" t="s">
        <v>112</v>
      </c>
      <c r="B3" s="28" t="s">
        <v>41</v>
      </c>
      <c r="C3" s="29"/>
      <c r="D3" s="29"/>
      <c r="E3" s="29"/>
      <c r="F3" s="29"/>
      <c r="G3" s="29"/>
      <c r="H3" s="29"/>
      <c r="I3" s="29"/>
      <c r="J3" s="49" t="s">
        <v>113</v>
      </c>
    </row>
    <row r="4" spans="1:10" ht="24">
      <c r="A4" s="31" t="s">
        <v>114</v>
      </c>
      <c r="B4" s="31" t="s">
        <v>115</v>
      </c>
      <c r="C4" s="31" t="s">
        <v>116</v>
      </c>
      <c r="D4" s="31"/>
      <c r="E4" s="31"/>
      <c r="F4" s="31"/>
      <c r="G4" s="31"/>
      <c r="H4" s="31"/>
      <c r="I4" s="31"/>
      <c r="J4" s="50" t="s">
        <v>117</v>
      </c>
    </row>
    <row r="5" spans="1:10" ht="30.75" customHeight="1">
      <c r="A5" s="31"/>
      <c r="B5" s="33" t="s">
        <v>118</v>
      </c>
      <c r="C5" s="31" t="s">
        <v>119</v>
      </c>
      <c r="D5" s="31" t="s">
        <v>120</v>
      </c>
      <c r="E5" s="31" t="s">
        <v>121</v>
      </c>
      <c r="F5" s="31" t="s">
        <v>33</v>
      </c>
      <c r="G5" s="31" t="s">
        <v>131</v>
      </c>
      <c r="H5" s="31" t="s">
        <v>132</v>
      </c>
      <c r="I5" s="31" t="s">
        <v>123</v>
      </c>
      <c r="J5" s="50" t="s">
        <v>124</v>
      </c>
    </row>
    <row r="6" spans="1:10" ht="30.75" customHeight="1">
      <c r="A6" s="31"/>
      <c r="B6" s="33"/>
      <c r="C6" s="31">
        <v>9678409.13</v>
      </c>
      <c r="D6" s="31"/>
      <c r="E6" s="31"/>
      <c r="F6" s="31"/>
      <c r="G6" s="31"/>
      <c r="H6" s="31"/>
      <c r="I6" s="31"/>
      <c r="J6" s="50"/>
    </row>
    <row r="7" spans="1:10" ht="28.5" customHeight="1">
      <c r="A7" s="36">
        <v>1</v>
      </c>
      <c r="B7" s="37"/>
      <c r="C7" s="38"/>
      <c r="D7" s="46"/>
      <c r="E7" s="46"/>
      <c r="F7" s="39"/>
      <c r="G7" s="39"/>
      <c r="H7" s="39"/>
      <c r="I7" s="39"/>
      <c r="J7" s="46">
        <v>2643742.02</v>
      </c>
    </row>
    <row r="8" spans="1:10" ht="28.5" customHeight="1">
      <c r="A8" s="36">
        <v>2</v>
      </c>
      <c r="B8" s="37"/>
      <c r="C8" s="39"/>
      <c r="D8" s="46">
        <v>10980000</v>
      </c>
      <c r="E8" s="46">
        <v>10980000</v>
      </c>
      <c r="F8" s="39"/>
      <c r="G8" s="39"/>
      <c r="H8" s="39"/>
      <c r="I8" s="39"/>
      <c r="J8" s="46">
        <v>2436698.63</v>
      </c>
    </row>
    <row r="9" spans="1:10" ht="28.5" customHeight="1">
      <c r="A9" s="36">
        <v>3</v>
      </c>
      <c r="B9" s="37"/>
      <c r="C9" s="39"/>
      <c r="D9" s="46"/>
      <c r="E9" s="46"/>
      <c r="F9" s="39"/>
      <c r="G9" s="39"/>
      <c r="H9" s="39"/>
      <c r="I9" s="52"/>
      <c r="J9" s="46">
        <v>2613969.1</v>
      </c>
    </row>
    <row r="10" spans="1:10" ht="28.5" customHeight="1">
      <c r="A10" s="36">
        <v>4</v>
      </c>
      <c r="B10" s="43"/>
      <c r="C10" s="39"/>
      <c r="D10" s="46"/>
      <c r="E10" s="46"/>
      <c r="F10" s="39"/>
      <c r="G10" s="39"/>
      <c r="H10" s="39"/>
      <c r="I10" s="39"/>
      <c r="J10" s="46">
        <v>2620528.6</v>
      </c>
    </row>
    <row r="11" spans="1:10" ht="28.5" customHeight="1">
      <c r="A11" s="36">
        <v>5</v>
      </c>
      <c r="B11" s="43"/>
      <c r="C11" s="39"/>
      <c r="D11" s="46"/>
      <c r="E11" s="46"/>
      <c r="F11" s="39"/>
      <c r="G11" s="39"/>
      <c r="H11" s="39"/>
      <c r="I11" s="39"/>
      <c r="J11" s="46">
        <v>2629673.27</v>
      </c>
    </row>
    <row r="12" spans="1:10" ht="28.5" customHeight="1">
      <c r="A12" s="36">
        <v>6</v>
      </c>
      <c r="B12" s="43"/>
      <c r="C12" s="39"/>
      <c r="D12" s="46">
        <v>400000</v>
      </c>
      <c r="E12" s="46"/>
      <c r="F12" s="39">
        <v>400000</v>
      </c>
      <c r="G12" s="39"/>
      <c r="H12" s="39"/>
      <c r="I12" s="39"/>
      <c r="J12" s="46">
        <v>2631962.11</v>
      </c>
    </row>
    <row r="13" spans="1:10" ht="28.5" customHeight="1">
      <c r="A13" s="36">
        <v>7</v>
      </c>
      <c r="B13" s="43"/>
      <c r="C13" s="39"/>
      <c r="D13" s="46"/>
      <c r="E13" s="46"/>
      <c r="F13" s="39"/>
      <c r="G13" s="39"/>
      <c r="H13" s="39"/>
      <c r="I13" s="39"/>
      <c r="J13" s="46">
        <v>2744697.37</v>
      </c>
    </row>
    <row r="14" spans="1:10" ht="28.5" customHeight="1">
      <c r="A14" s="36">
        <v>8</v>
      </c>
      <c r="B14" s="43"/>
      <c r="C14" s="39"/>
      <c r="D14" s="46">
        <v>4140000</v>
      </c>
      <c r="E14" s="46">
        <v>4140000</v>
      </c>
      <c r="F14" s="39"/>
      <c r="G14" s="39"/>
      <c r="H14" s="39"/>
      <c r="I14" s="39"/>
      <c r="J14" s="46">
        <v>2654804.36</v>
      </c>
    </row>
    <row r="15" spans="1:10" ht="28.5" customHeight="1">
      <c r="A15" s="36">
        <v>9</v>
      </c>
      <c r="B15" s="43"/>
      <c r="C15" s="39"/>
      <c r="D15" s="46">
        <v>400000</v>
      </c>
      <c r="E15" s="46"/>
      <c r="F15" s="39">
        <v>400000</v>
      </c>
      <c r="G15" s="39"/>
      <c r="H15" s="39"/>
      <c r="I15" s="39"/>
      <c r="J15" s="46">
        <v>5001162.37</v>
      </c>
    </row>
    <row r="16" spans="1:10" ht="28.5" customHeight="1">
      <c r="A16" s="36">
        <v>10</v>
      </c>
      <c r="B16" s="43"/>
      <c r="C16" s="39"/>
      <c r="D16" s="46">
        <v>7030000</v>
      </c>
      <c r="E16" s="46">
        <v>7030000</v>
      </c>
      <c r="F16" s="39"/>
      <c r="G16" s="39"/>
      <c r="H16" s="39"/>
      <c r="I16" s="39"/>
      <c r="J16" s="46">
        <v>2917603.7</v>
      </c>
    </row>
    <row r="17" spans="1:10" ht="28.5" customHeight="1">
      <c r="A17" s="36">
        <v>11</v>
      </c>
      <c r="B17" s="43"/>
      <c r="C17" s="39"/>
      <c r="D17" s="46"/>
      <c r="E17" s="46"/>
      <c r="F17" s="39"/>
      <c r="G17" s="39"/>
      <c r="H17" s="39"/>
      <c r="I17" s="39"/>
      <c r="J17" s="46">
        <v>2927864.61</v>
      </c>
    </row>
    <row r="18" spans="1:10" ht="28.5" customHeight="1">
      <c r="A18" s="36">
        <v>12</v>
      </c>
      <c r="B18" s="43"/>
      <c r="C18" s="38"/>
      <c r="D18" s="46">
        <f>520000+1450000</f>
        <v>1970000</v>
      </c>
      <c r="E18" s="46">
        <v>1970000</v>
      </c>
      <c r="F18" s="38"/>
      <c r="G18" s="38">
        <v>7659355.14</v>
      </c>
      <c r="H18" s="38">
        <v>447889.9</v>
      </c>
      <c r="I18" s="38">
        <v>6089965.4</v>
      </c>
      <c r="J18" s="46">
        <v>2937941.6</v>
      </c>
    </row>
    <row r="19" spans="1:10" ht="28.5" customHeight="1">
      <c r="A19" s="45" t="s">
        <v>13</v>
      </c>
      <c r="B19" s="43"/>
      <c r="C19" s="38"/>
      <c r="D19" s="46">
        <f>SUM(D7:D18)</f>
        <v>24920000</v>
      </c>
      <c r="E19" s="46">
        <f>SUM(E7:E18)</f>
        <v>24120000</v>
      </c>
      <c r="F19" s="39">
        <f>SUM(F6:F18)</f>
        <v>800000</v>
      </c>
      <c r="G19" s="39">
        <f>SUM(G18)</f>
        <v>7659355.14</v>
      </c>
      <c r="H19" s="39">
        <f>SUM(H18)</f>
        <v>447889.9</v>
      </c>
      <c r="I19" s="39">
        <f>SUM(I18)</f>
        <v>6089965.4</v>
      </c>
      <c r="J19" s="39">
        <f>SUM(J7:J18)</f>
        <v>34760647.739999995</v>
      </c>
    </row>
    <row r="22" ht="15">
      <c r="J22" s="48"/>
    </row>
    <row r="25" ht="15">
      <c r="J25" s="48"/>
    </row>
  </sheetData>
  <sheetProtection/>
  <mergeCells count="3">
    <mergeCell ref="A2:J2"/>
    <mergeCell ref="C4:I4"/>
    <mergeCell ref="A4:A5"/>
  </mergeCells>
  <printOptions/>
  <pageMargins left="0.26" right="0.17" top="0.5" bottom="0.34" header="0.51" footer="0.51"/>
  <pageSetup orientation="landscape" paperSize="9"/>
</worksheet>
</file>

<file path=xl/worksheets/sheet15.xml><?xml version="1.0" encoding="utf-8"?>
<worksheet xmlns="http://schemas.openxmlformats.org/spreadsheetml/2006/main" xmlns:r="http://schemas.openxmlformats.org/officeDocument/2006/relationships">
  <dimension ref="A1:I23"/>
  <sheetViews>
    <sheetView zoomScaleSheetLayoutView="100" workbookViewId="0" topLeftCell="A1">
      <selection activeCell="A2" sqref="A2:I2"/>
    </sheetView>
  </sheetViews>
  <sheetFormatPr defaultColWidth="9.00390625" defaultRowHeight="14.25"/>
  <cols>
    <col min="2" max="2" width="7.75390625" style="0" customWidth="1"/>
    <col min="3" max="3" width="13.50390625" style="0" customWidth="1"/>
    <col min="4" max="4" width="15.625" style="0" customWidth="1"/>
    <col min="5" max="5" width="14.75390625" style="0" customWidth="1"/>
    <col min="6" max="6" width="12.00390625" style="0" customWidth="1"/>
    <col min="7" max="7" width="15.375" style="0" customWidth="1"/>
    <col min="8" max="8" width="12.25390625" style="22" customWidth="1"/>
    <col min="9" max="9" width="16.375" style="0" customWidth="1"/>
    <col min="10" max="10" width="18.50390625" style="23" customWidth="1"/>
  </cols>
  <sheetData>
    <row r="1" spans="1:9" ht="15">
      <c r="A1" s="24" t="s">
        <v>110</v>
      </c>
      <c r="B1" s="25"/>
      <c r="C1" s="25"/>
      <c r="D1" s="25"/>
      <c r="E1" s="25"/>
      <c r="F1" s="25"/>
      <c r="G1" s="25"/>
      <c r="H1" s="26"/>
      <c r="I1" s="25"/>
    </row>
    <row r="2" spans="1:9" ht="20.25">
      <c r="A2" s="27" t="s">
        <v>133</v>
      </c>
      <c r="B2" s="27"/>
      <c r="C2" s="27"/>
      <c r="D2" s="27"/>
      <c r="E2" s="27"/>
      <c r="F2" s="27"/>
      <c r="G2" s="27"/>
      <c r="H2" s="27"/>
      <c r="I2" s="27"/>
    </row>
    <row r="3" spans="1:9" ht="35.25" customHeight="1">
      <c r="A3" s="28" t="s">
        <v>112</v>
      </c>
      <c r="B3" s="28" t="s">
        <v>41</v>
      </c>
      <c r="C3" s="29"/>
      <c r="D3" s="29"/>
      <c r="E3" s="29"/>
      <c r="F3" s="29"/>
      <c r="G3" s="29"/>
      <c r="H3" s="30"/>
      <c r="I3" s="49" t="s">
        <v>113</v>
      </c>
    </row>
    <row r="4" spans="1:9" ht="24" customHeight="1">
      <c r="A4" s="31" t="s">
        <v>114</v>
      </c>
      <c r="B4" s="31" t="s">
        <v>115</v>
      </c>
      <c r="C4" s="31" t="s">
        <v>116</v>
      </c>
      <c r="D4" s="31"/>
      <c r="E4" s="31"/>
      <c r="F4" s="31"/>
      <c r="G4" s="31"/>
      <c r="H4" s="32" t="s">
        <v>134</v>
      </c>
      <c r="I4" s="50" t="s">
        <v>117</v>
      </c>
    </row>
    <row r="5" spans="1:9" ht="30.75" customHeight="1">
      <c r="A5" s="31"/>
      <c r="B5" s="33" t="s">
        <v>118</v>
      </c>
      <c r="C5" s="31" t="s">
        <v>119</v>
      </c>
      <c r="D5" s="31" t="s">
        <v>120</v>
      </c>
      <c r="E5" s="31" t="s">
        <v>135</v>
      </c>
      <c r="F5" s="31" t="s">
        <v>136</v>
      </c>
      <c r="G5" s="31" t="s">
        <v>123</v>
      </c>
      <c r="H5" s="34"/>
      <c r="I5" s="50" t="s">
        <v>137</v>
      </c>
    </row>
    <row r="6" spans="1:9" ht="30.75" customHeight="1">
      <c r="A6" s="31"/>
      <c r="B6" s="33"/>
      <c r="C6" s="31">
        <v>1111619.01</v>
      </c>
      <c r="D6" s="31"/>
      <c r="E6" s="31"/>
      <c r="F6" s="31"/>
      <c r="G6" s="31"/>
      <c r="H6" s="35"/>
      <c r="I6" s="50"/>
    </row>
    <row r="7" spans="1:9" ht="28.5" customHeight="1">
      <c r="A7" s="36">
        <v>1</v>
      </c>
      <c r="B7" s="37">
        <v>105</v>
      </c>
      <c r="C7" s="38"/>
      <c r="D7" s="39">
        <f aca="true" t="shared" si="0" ref="D7:D18">E7+F7</f>
        <v>2469</v>
      </c>
      <c r="E7" s="39">
        <v>2469</v>
      </c>
      <c r="F7" s="39"/>
      <c r="G7" s="39"/>
      <c r="H7" s="40">
        <v>181311.3</v>
      </c>
      <c r="I7" s="46"/>
    </row>
    <row r="8" spans="1:9" ht="28.5" customHeight="1">
      <c r="A8" s="36">
        <v>2</v>
      </c>
      <c r="B8" s="37"/>
      <c r="C8" s="39"/>
      <c r="D8" s="39">
        <f t="shared" si="0"/>
        <v>539400</v>
      </c>
      <c r="E8" s="39">
        <v>539400</v>
      </c>
      <c r="F8" s="39"/>
      <c r="G8" s="39"/>
      <c r="H8" s="40">
        <v>194686.3</v>
      </c>
      <c r="I8" s="46"/>
    </row>
    <row r="9" spans="1:9" ht="28.5" customHeight="1">
      <c r="A9" s="36">
        <v>3</v>
      </c>
      <c r="B9" s="37"/>
      <c r="C9" s="39"/>
      <c r="D9" s="39">
        <f t="shared" si="0"/>
        <v>1660.01</v>
      </c>
      <c r="F9" s="39">
        <v>1660.01</v>
      </c>
      <c r="G9" s="41"/>
      <c r="H9" s="42">
        <v>186971.3</v>
      </c>
      <c r="I9" s="46"/>
    </row>
    <row r="10" spans="1:9" ht="28.5" customHeight="1">
      <c r="A10" s="36">
        <v>4</v>
      </c>
      <c r="B10" s="43"/>
      <c r="C10" s="39"/>
      <c r="D10" s="39">
        <f t="shared" si="0"/>
        <v>0</v>
      </c>
      <c r="E10" s="39"/>
      <c r="F10" s="39"/>
      <c r="G10" s="39"/>
      <c r="H10" s="40">
        <v>186458.4</v>
      </c>
      <c r="I10" s="46"/>
    </row>
    <row r="11" spans="1:9" ht="28.5" customHeight="1">
      <c r="A11" s="36">
        <v>5</v>
      </c>
      <c r="B11" s="43"/>
      <c r="C11" s="39"/>
      <c r="D11" s="39">
        <f t="shared" si="0"/>
        <v>179800</v>
      </c>
      <c r="E11" s="39">
        <v>179800</v>
      </c>
      <c r="F11" s="39"/>
      <c r="G11" s="39"/>
      <c r="H11" s="40">
        <v>186458.4</v>
      </c>
      <c r="I11" s="46"/>
    </row>
    <row r="12" spans="1:9" ht="28.5" customHeight="1">
      <c r="A12" s="36">
        <v>6</v>
      </c>
      <c r="B12" s="43"/>
      <c r="C12" s="39"/>
      <c r="D12" s="39">
        <f t="shared" si="0"/>
        <v>1072357.29</v>
      </c>
      <c r="E12" s="39">
        <v>1070632.5</v>
      </c>
      <c r="F12" s="39">
        <v>1724.79</v>
      </c>
      <c r="G12" s="39"/>
      <c r="H12" s="40">
        <v>186458.4</v>
      </c>
      <c r="I12" s="46"/>
    </row>
    <row r="13" spans="1:9" ht="28.5" customHeight="1">
      <c r="A13" s="36">
        <v>7</v>
      </c>
      <c r="B13" s="43"/>
      <c r="C13" s="39"/>
      <c r="D13" s="39">
        <f t="shared" si="0"/>
        <v>0</v>
      </c>
      <c r="E13" s="39"/>
      <c r="F13" s="39"/>
      <c r="G13" s="39"/>
      <c r="H13" s="40">
        <v>186458.4</v>
      </c>
      <c r="I13" s="46"/>
    </row>
    <row r="14" spans="1:9" ht="28.5" customHeight="1">
      <c r="A14" s="36">
        <v>8</v>
      </c>
      <c r="B14" s="43"/>
      <c r="C14" s="39"/>
      <c r="D14" s="39">
        <f t="shared" si="0"/>
        <v>631642.23</v>
      </c>
      <c r="E14" s="39">
        <v>618594.1</v>
      </c>
      <c r="F14" s="39">
        <v>13048.13</v>
      </c>
      <c r="G14" s="39"/>
      <c r="H14" s="40">
        <v>187946.4</v>
      </c>
      <c r="I14" s="46"/>
    </row>
    <row r="15" spans="1:9" ht="28.5" customHeight="1">
      <c r="A15" s="36">
        <v>9</v>
      </c>
      <c r="B15" s="43"/>
      <c r="C15" s="39"/>
      <c r="D15" s="39">
        <f t="shared" si="0"/>
        <v>337033.68</v>
      </c>
      <c r="E15" s="39">
        <v>334844.1</v>
      </c>
      <c r="F15" s="39">
        <v>2189.58</v>
      </c>
      <c r="G15" s="39"/>
      <c r="H15" s="40">
        <v>186644.4</v>
      </c>
      <c r="I15" s="46"/>
    </row>
    <row r="16" spans="1:9" ht="28.5" customHeight="1">
      <c r="A16" s="36">
        <v>10</v>
      </c>
      <c r="B16" s="43"/>
      <c r="C16" s="39"/>
      <c r="D16" s="39">
        <f t="shared" si="0"/>
        <v>0</v>
      </c>
      <c r="F16" s="39"/>
      <c r="G16" s="39"/>
      <c r="H16" s="40">
        <v>409273.9</v>
      </c>
      <c r="I16" s="46"/>
    </row>
    <row r="17" spans="1:9" ht="28.5" customHeight="1">
      <c r="A17" s="36">
        <v>11</v>
      </c>
      <c r="B17" s="43"/>
      <c r="C17" s="39"/>
      <c r="D17" s="39">
        <f t="shared" si="0"/>
        <v>333834.7</v>
      </c>
      <c r="E17" s="39">
        <v>333834.7</v>
      </c>
      <c r="F17" s="39"/>
      <c r="G17" s="39"/>
      <c r="H17" s="40">
        <v>213552.2</v>
      </c>
      <c r="I17" s="46"/>
    </row>
    <row r="18" spans="1:9" ht="28.5" customHeight="1">
      <c r="A18" s="36">
        <v>12</v>
      </c>
      <c r="B18" s="43">
        <v>112</v>
      </c>
      <c r="C18" s="38"/>
      <c r="D18" s="39">
        <f t="shared" si="0"/>
        <v>3338.65</v>
      </c>
      <c r="E18" s="38"/>
      <c r="F18" s="38">
        <v>3338.65</v>
      </c>
      <c r="H18" s="44">
        <v>215581.2</v>
      </c>
      <c r="I18" s="46"/>
    </row>
    <row r="19" spans="1:9" ht="28.5" customHeight="1">
      <c r="A19" s="45" t="s">
        <v>13</v>
      </c>
      <c r="B19" s="43"/>
      <c r="C19" s="38"/>
      <c r="D19" s="46">
        <f aca="true" t="shared" si="1" ref="D19:F19">SUM(D7:D18)</f>
        <v>3101535.5600000005</v>
      </c>
      <c r="E19" s="39">
        <f t="shared" si="1"/>
        <v>3079574.4000000004</v>
      </c>
      <c r="F19" s="39">
        <f t="shared" si="1"/>
        <v>21961.160000000003</v>
      </c>
      <c r="G19" s="38">
        <f>C6+D19-H19</f>
        <v>1691353.9700000002</v>
      </c>
      <c r="H19" s="40">
        <f>SUM(H7:H18)</f>
        <v>2521800.6</v>
      </c>
      <c r="I19" s="39"/>
    </row>
    <row r="22" ht="15">
      <c r="G22" s="47"/>
    </row>
    <row r="23" ht="15">
      <c r="G23" s="48"/>
    </row>
  </sheetData>
  <sheetProtection/>
  <mergeCells count="4">
    <mergeCell ref="A2:I2"/>
    <mergeCell ref="C4:G4"/>
    <mergeCell ref="A4:A5"/>
    <mergeCell ref="H4:H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I25"/>
  <sheetViews>
    <sheetView tabSelected="1" workbookViewId="0" topLeftCell="A1">
      <selection activeCell="K6" sqref="K6"/>
    </sheetView>
  </sheetViews>
  <sheetFormatPr defaultColWidth="9.00390625" defaultRowHeight="14.25"/>
  <cols>
    <col min="1" max="1" width="4.50390625" style="1" customWidth="1"/>
    <col min="2" max="2" width="3.625" style="2" customWidth="1"/>
    <col min="3" max="3" width="3.375" style="1" customWidth="1"/>
    <col min="4" max="4" width="3.625" style="2" customWidth="1"/>
    <col min="5" max="5" width="6.375" style="1" customWidth="1"/>
    <col min="6" max="6" width="3.625" style="2" customWidth="1"/>
    <col min="7" max="7" width="26.875" style="0" customWidth="1"/>
    <col min="8" max="8" width="35.25390625" style="1" customWidth="1"/>
    <col min="9" max="9" width="4.75390625" style="3" customWidth="1"/>
  </cols>
  <sheetData>
    <row r="1" ht="19.5" customHeight="1">
      <c r="A1" s="4" t="s">
        <v>138</v>
      </c>
    </row>
    <row r="2" spans="1:9" ht="22.5" customHeight="1">
      <c r="A2" s="5" t="s">
        <v>139</v>
      </c>
      <c r="B2" s="5"/>
      <c r="C2" s="5"/>
      <c r="D2" s="5"/>
      <c r="E2" s="5"/>
      <c r="F2" s="5"/>
      <c r="G2" s="5"/>
      <c r="H2" s="5"/>
      <c r="I2" s="5"/>
    </row>
    <row r="3" spans="1:9" ht="12" customHeight="1">
      <c r="A3" s="6" t="s">
        <v>140</v>
      </c>
      <c r="B3" s="6" t="s">
        <v>141</v>
      </c>
      <c r="C3" s="6" t="s">
        <v>142</v>
      </c>
      <c r="D3" s="6" t="s">
        <v>141</v>
      </c>
      <c r="E3" s="6" t="s">
        <v>143</v>
      </c>
      <c r="F3" s="6" t="s">
        <v>141</v>
      </c>
      <c r="G3" s="7" t="s">
        <v>144</v>
      </c>
      <c r="H3" s="8" t="s">
        <v>145</v>
      </c>
      <c r="I3" s="21" t="s">
        <v>146</v>
      </c>
    </row>
    <row r="4" spans="1:9" ht="12" customHeight="1">
      <c r="A4" s="9" t="s">
        <v>147</v>
      </c>
      <c r="B4" s="9" t="s">
        <v>148</v>
      </c>
      <c r="C4" s="9" t="s">
        <v>147</v>
      </c>
      <c r="D4" s="9" t="s">
        <v>148</v>
      </c>
      <c r="E4" s="9"/>
      <c r="F4" s="9" t="s">
        <v>148</v>
      </c>
      <c r="G4" s="7"/>
      <c r="H4" s="8"/>
      <c r="I4" s="21"/>
    </row>
    <row r="5" spans="1:9" ht="54.75" customHeight="1">
      <c r="A5" s="8" t="s">
        <v>149</v>
      </c>
      <c r="B5" s="10">
        <v>21</v>
      </c>
      <c r="C5" s="8" t="s">
        <v>150</v>
      </c>
      <c r="D5" s="10">
        <v>9</v>
      </c>
      <c r="E5" s="11" t="s">
        <v>151</v>
      </c>
      <c r="F5" s="10">
        <v>3</v>
      </c>
      <c r="G5" s="12" t="s">
        <v>152</v>
      </c>
      <c r="H5" s="11" t="s">
        <v>153</v>
      </c>
      <c r="I5" s="21">
        <v>3</v>
      </c>
    </row>
    <row r="6" spans="1:9" ht="54.75" customHeight="1">
      <c r="A6" s="8"/>
      <c r="B6" s="10"/>
      <c r="C6" s="8"/>
      <c r="D6" s="10"/>
      <c r="E6" s="11" t="s">
        <v>154</v>
      </c>
      <c r="F6" s="10">
        <v>3</v>
      </c>
      <c r="G6" s="12" t="s">
        <v>155</v>
      </c>
      <c r="H6" s="11" t="s">
        <v>156</v>
      </c>
      <c r="I6" s="21">
        <v>3</v>
      </c>
    </row>
    <row r="7" spans="1:9" ht="63" customHeight="1">
      <c r="A7" s="8"/>
      <c r="B7" s="10"/>
      <c r="C7" s="8"/>
      <c r="D7" s="10"/>
      <c r="E7" s="11" t="s">
        <v>157</v>
      </c>
      <c r="F7" s="10">
        <v>3</v>
      </c>
      <c r="G7" s="12" t="s">
        <v>158</v>
      </c>
      <c r="H7" s="11" t="s">
        <v>159</v>
      </c>
      <c r="I7" s="21">
        <v>3</v>
      </c>
    </row>
    <row r="8" spans="1:9" ht="28.5">
      <c r="A8" s="8"/>
      <c r="B8" s="10"/>
      <c r="C8" s="8" t="s">
        <v>160</v>
      </c>
      <c r="D8" s="10">
        <v>12</v>
      </c>
      <c r="E8" s="11" t="s">
        <v>161</v>
      </c>
      <c r="F8" s="10">
        <v>6</v>
      </c>
      <c r="G8" s="12" t="s">
        <v>162</v>
      </c>
      <c r="H8" s="11" t="s">
        <v>163</v>
      </c>
      <c r="I8" s="21">
        <v>6</v>
      </c>
    </row>
    <row r="9" spans="1:9" ht="37.5" customHeight="1">
      <c r="A9" s="8"/>
      <c r="B9" s="10"/>
      <c r="C9" s="8"/>
      <c r="D9" s="10"/>
      <c r="E9" s="11" t="s">
        <v>164</v>
      </c>
      <c r="F9" s="10">
        <v>6</v>
      </c>
      <c r="G9" s="12" t="s">
        <v>165</v>
      </c>
      <c r="H9" s="11" t="s">
        <v>163</v>
      </c>
      <c r="I9" s="21">
        <v>6</v>
      </c>
    </row>
    <row r="10" spans="1:9" ht="33.75" customHeight="1">
      <c r="A10" s="13" t="s">
        <v>166</v>
      </c>
      <c r="B10" s="10">
        <v>24</v>
      </c>
      <c r="C10" s="8" t="s">
        <v>167</v>
      </c>
      <c r="D10" s="10">
        <v>12</v>
      </c>
      <c r="E10" s="11" t="s">
        <v>168</v>
      </c>
      <c r="F10" s="10">
        <v>4</v>
      </c>
      <c r="G10" s="12" t="s">
        <v>169</v>
      </c>
      <c r="H10" s="11" t="s">
        <v>170</v>
      </c>
      <c r="I10" s="21">
        <v>3</v>
      </c>
    </row>
    <row r="11" spans="1:9" ht="76.5" customHeight="1">
      <c r="A11" s="13"/>
      <c r="B11" s="10"/>
      <c r="C11" s="8"/>
      <c r="D11" s="10"/>
      <c r="E11" s="11" t="s">
        <v>171</v>
      </c>
      <c r="F11" s="10">
        <v>4</v>
      </c>
      <c r="G11" s="12" t="s">
        <v>172</v>
      </c>
      <c r="H11" s="11" t="s">
        <v>173</v>
      </c>
      <c r="I11" s="21">
        <v>3</v>
      </c>
    </row>
    <row r="12" spans="1:9" ht="46.5" customHeight="1">
      <c r="A12" s="13"/>
      <c r="B12" s="10"/>
      <c r="C12" s="8"/>
      <c r="D12" s="10"/>
      <c r="E12" s="11" t="s">
        <v>174</v>
      </c>
      <c r="F12" s="10">
        <v>4</v>
      </c>
      <c r="G12" s="12" t="s">
        <v>175</v>
      </c>
      <c r="H12" s="11" t="s">
        <v>176</v>
      </c>
      <c r="I12" s="21">
        <v>3</v>
      </c>
    </row>
    <row r="13" spans="1:9" ht="56.25" customHeight="1">
      <c r="A13" s="13"/>
      <c r="B13" s="10"/>
      <c r="C13" s="8" t="s">
        <v>177</v>
      </c>
      <c r="D13" s="10">
        <v>12</v>
      </c>
      <c r="E13" s="11" t="s">
        <v>168</v>
      </c>
      <c r="F13" s="10">
        <v>4</v>
      </c>
      <c r="G13" s="12" t="s">
        <v>178</v>
      </c>
      <c r="H13" s="11" t="s">
        <v>179</v>
      </c>
      <c r="I13" s="21">
        <v>3</v>
      </c>
    </row>
    <row r="14" spans="1:9" ht="72.75" customHeight="1">
      <c r="A14" s="13"/>
      <c r="B14" s="10"/>
      <c r="C14" s="8"/>
      <c r="D14" s="10"/>
      <c r="E14" s="11" t="s">
        <v>180</v>
      </c>
      <c r="F14" s="10">
        <v>4</v>
      </c>
      <c r="G14" s="12" t="s">
        <v>181</v>
      </c>
      <c r="H14" s="11" t="s">
        <v>182</v>
      </c>
      <c r="I14" s="21">
        <v>4</v>
      </c>
    </row>
    <row r="15" spans="1:9" ht="28.5">
      <c r="A15" s="13"/>
      <c r="B15" s="10"/>
      <c r="C15" s="8"/>
      <c r="D15" s="10"/>
      <c r="E15" s="11" t="s">
        <v>183</v>
      </c>
      <c r="F15" s="10">
        <v>4</v>
      </c>
      <c r="G15" s="12" t="s">
        <v>184</v>
      </c>
      <c r="H15" s="11" t="s">
        <v>185</v>
      </c>
      <c r="I15" s="21">
        <v>3</v>
      </c>
    </row>
    <row r="16" spans="1:9" ht="38.25">
      <c r="A16" s="14" t="s">
        <v>186</v>
      </c>
      <c r="B16" s="15">
        <v>30</v>
      </c>
      <c r="C16" s="8" t="s">
        <v>187</v>
      </c>
      <c r="D16" s="10">
        <v>30</v>
      </c>
      <c r="E16" s="11" t="s">
        <v>188</v>
      </c>
      <c r="F16" s="10">
        <v>8</v>
      </c>
      <c r="G16" s="12" t="s">
        <v>189</v>
      </c>
      <c r="H16" s="11" t="s">
        <v>190</v>
      </c>
      <c r="I16" s="21">
        <v>8</v>
      </c>
    </row>
    <row r="17" spans="1:9" ht="33" customHeight="1">
      <c r="A17" s="16"/>
      <c r="B17" s="17"/>
      <c r="C17" s="8"/>
      <c r="D17" s="10"/>
      <c r="E17" s="11" t="s">
        <v>191</v>
      </c>
      <c r="F17" s="10">
        <v>8</v>
      </c>
      <c r="G17" s="12" t="s">
        <v>192</v>
      </c>
      <c r="H17" s="11" t="s">
        <v>193</v>
      </c>
      <c r="I17" s="21">
        <v>8</v>
      </c>
    </row>
    <row r="18" spans="1:9" ht="38.25">
      <c r="A18" s="16"/>
      <c r="B18" s="17"/>
      <c r="C18" s="8"/>
      <c r="D18" s="10"/>
      <c r="E18" s="11" t="s">
        <v>194</v>
      </c>
      <c r="F18" s="10">
        <v>7</v>
      </c>
      <c r="G18" s="12" t="s">
        <v>195</v>
      </c>
      <c r="H18" s="11" t="s">
        <v>196</v>
      </c>
      <c r="I18" s="21">
        <v>7</v>
      </c>
    </row>
    <row r="19" spans="1:9" ht="33.75" customHeight="1">
      <c r="A19" s="16"/>
      <c r="B19" s="18"/>
      <c r="C19" s="8"/>
      <c r="D19" s="10"/>
      <c r="E19" s="11" t="s">
        <v>197</v>
      </c>
      <c r="F19" s="10">
        <v>7</v>
      </c>
      <c r="G19" s="12" t="s">
        <v>198</v>
      </c>
      <c r="H19" s="11" t="s">
        <v>199</v>
      </c>
      <c r="I19" s="21">
        <v>7</v>
      </c>
    </row>
    <row r="20" spans="1:9" ht="21.75" customHeight="1">
      <c r="A20" s="14" t="s">
        <v>200</v>
      </c>
      <c r="B20" s="15">
        <v>25</v>
      </c>
      <c r="C20" s="8" t="s">
        <v>201</v>
      </c>
      <c r="D20" s="10">
        <v>25</v>
      </c>
      <c r="E20" s="11" t="s">
        <v>202</v>
      </c>
      <c r="F20" s="10">
        <v>5</v>
      </c>
      <c r="G20" s="12" t="s">
        <v>203</v>
      </c>
      <c r="H20" s="11" t="s">
        <v>204</v>
      </c>
      <c r="I20" s="21">
        <v>5</v>
      </c>
    </row>
    <row r="21" spans="1:9" ht="18.75">
      <c r="A21" s="16"/>
      <c r="B21" s="17"/>
      <c r="C21" s="8"/>
      <c r="D21" s="10"/>
      <c r="E21" s="11" t="s">
        <v>205</v>
      </c>
      <c r="F21" s="10">
        <v>5</v>
      </c>
      <c r="G21" s="12" t="s">
        <v>206</v>
      </c>
      <c r="H21" s="11" t="s">
        <v>207</v>
      </c>
      <c r="I21" s="21">
        <v>5</v>
      </c>
    </row>
    <row r="22" spans="1:9" ht="21" customHeight="1">
      <c r="A22" s="16"/>
      <c r="B22" s="17"/>
      <c r="C22" s="8"/>
      <c r="D22" s="10"/>
      <c r="E22" s="11" t="s">
        <v>208</v>
      </c>
      <c r="F22" s="10">
        <v>5</v>
      </c>
      <c r="G22" s="12" t="s">
        <v>209</v>
      </c>
      <c r="H22" s="11" t="s">
        <v>207</v>
      </c>
      <c r="I22" s="21">
        <v>5</v>
      </c>
    </row>
    <row r="23" spans="1:9" ht="21" customHeight="1">
      <c r="A23" s="16"/>
      <c r="B23" s="17"/>
      <c r="C23" s="8"/>
      <c r="D23" s="10"/>
      <c r="E23" s="11" t="s">
        <v>210</v>
      </c>
      <c r="F23" s="10">
        <v>5</v>
      </c>
      <c r="G23" s="12" t="s">
        <v>211</v>
      </c>
      <c r="H23" s="11" t="s">
        <v>207</v>
      </c>
      <c r="I23" s="21">
        <v>5</v>
      </c>
    </row>
    <row r="24" spans="1:9" ht="21" customHeight="1">
      <c r="A24" s="19"/>
      <c r="B24" s="18"/>
      <c r="C24" s="8"/>
      <c r="D24" s="10"/>
      <c r="E24" s="11" t="s">
        <v>212</v>
      </c>
      <c r="F24" s="10">
        <v>5</v>
      </c>
      <c r="G24" s="12" t="s">
        <v>213</v>
      </c>
      <c r="H24" s="11" t="s">
        <v>207</v>
      </c>
      <c r="I24" s="21">
        <v>5</v>
      </c>
    </row>
    <row r="25" spans="1:9" ht="18.75" customHeight="1">
      <c r="A25" s="20" t="s">
        <v>214</v>
      </c>
      <c r="B25" s="10">
        <f>SUM(B5:B24)</f>
        <v>100</v>
      </c>
      <c r="C25" s="11"/>
      <c r="D25" s="10">
        <f>SUM(D5:D24)</f>
        <v>100</v>
      </c>
      <c r="E25" s="11"/>
      <c r="F25" s="10">
        <f>SUM(F5:F24)</f>
        <v>100</v>
      </c>
      <c r="G25" s="12"/>
      <c r="H25" s="11"/>
      <c r="I25" s="21">
        <f>SUM(I5:I24)</f>
        <v>95</v>
      </c>
    </row>
  </sheetData>
  <sheetProtection/>
  <mergeCells count="25">
    <mergeCell ref="A2:I2"/>
    <mergeCell ref="A5:A9"/>
    <mergeCell ref="A10:A15"/>
    <mergeCell ref="A16:A19"/>
    <mergeCell ref="A20:A24"/>
    <mergeCell ref="B5:B9"/>
    <mergeCell ref="B10:B15"/>
    <mergeCell ref="B16:B19"/>
    <mergeCell ref="B20:B24"/>
    <mergeCell ref="C5:C7"/>
    <mergeCell ref="C8:C9"/>
    <mergeCell ref="C10:C12"/>
    <mergeCell ref="C13:C15"/>
    <mergeCell ref="C16:C19"/>
    <mergeCell ref="C20:C24"/>
    <mergeCell ref="D5:D7"/>
    <mergeCell ref="D8:D9"/>
    <mergeCell ref="D10:D12"/>
    <mergeCell ref="D13:D15"/>
    <mergeCell ref="D16:D19"/>
    <mergeCell ref="D20:D24"/>
    <mergeCell ref="E3:E4"/>
    <mergeCell ref="G3:G4"/>
    <mergeCell ref="H3:H4"/>
    <mergeCell ref="I3:I4"/>
  </mergeCells>
  <printOptions horizontalCentered="1"/>
  <pageMargins left="0.36" right="0.36" top="0.31" bottom="0.31" header="0.31" footer="0.31"/>
  <pageSetup fitToHeight="1" fitToWidth="1" horizontalDpi="600" verticalDpi="600" orientation="portrait" paperSize="9" scale="79"/>
</worksheet>
</file>

<file path=xl/worksheets/sheet2.xml><?xml version="1.0" encoding="utf-8"?>
<worksheet xmlns="http://schemas.openxmlformats.org/spreadsheetml/2006/main" xmlns:r="http://schemas.openxmlformats.org/officeDocument/2006/relationships">
  <dimension ref="A1:K8"/>
  <sheetViews>
    <sheetView zoomScaleSheetLayoutView="100" workbookViewId="0" topLeftCell="A1">
      <selection activeCell="D7" sqref="D7"/>
    </sheetView>
  </sheetViews>
  <sheetFormatPr defaultColWidth="9.00390625" defaultRowHeight="14.25"/>
  <cols>
    <col min="1" max="1" width="20.00390625" style="65" customWidth="1"/>
    <col min="2" max="2" width="20.375" style="65" customWidth="1"/>
    <col min="3" max="3" width="20.125" style="65" customWidth="1"/>
    <col min="4" max="4" width="24.75390625" style="97" customWidth="1"/>
    <col min="5" max="5" width="21.125" style="65" customWidth="1"/>
    <col min="6" max="16384" width="9.00390625" style="65" customWidth="1"/>
  </cols>
  <sheetData>
    <row r="1" spans="1:4" s="65" customFormat="1" ht="42" customHeight="1">
      <c r="A1" s="73" t="s">
        <v>0</v>
      </c>
      <c r="D1" s="97"/>
    </row>
    <row r="2" spans="1:5" s="65" customFormat="1" ht="42" customHeight="1">
      <c r="A2" s="74" t="s">
        <v>16</v>
      </c>
      <c r="B2" s="74"/>
      <c r="C2" s="74"/>
      <c r="D2" s="74"/>
      <c r="E2" s="74"/>
    </row>
    <row r="3" spans="1:11" s="65" customFormat="1" ht="42" customHeight="1">
      <c r="A3" s="98" t="s">
        <v>2</v>
      </c>
      <c r="B3" s="98"/>
      <c r="C3" s="98"/>
      <c r="D3" s="99"/>
      <c r="E3" s="77" t="s">
        <v>3</v>
      </c>
      <c r="K3" s="75"/>
    </row>
    <row r="4" spans="1:5" s="65" customFormat="1" ht="42" customHeight="1">
      <c r="A4" s="85" t="s">
        <v>4</v>
      </c>
      <c r="B4" s="89" t="s">
        <v>17</v>
      </c>
      <c r="C4" s="90"/>
      <c r="D4" s="90"/>
      <c r="E4" s="91"/>
    </row>
    <row r="5" spans="1:5" s="65" customFormat="1" ht="42" customHeight="1">
      <c r="A5" s="85"/>
      <c r="B5" s="83" t="s">
        <v>6</v>
      </c>
      <c r="C5" s="83" t="s">
        <v>7</v>
      </c>
      <c r="D5" s="100" t="s">
        <v>8</v>
      </c>
      <c r="E5" s="93"/>
    </row>
    <row r="6" spans="1:5" s="65" customFormat="1" ht="42" customHeight="1">
      <c r="A6" s="85" t="s">
        <v>9</v>
      </c>
      <c r="B6" s="94"/>
      <c r="C6" s="94"/>
      <c r="D6" s="100" t="s">
        <v>18</v>
      </c>
      <c r="E6" s="83" t="s">
        <v>13</v>
      </c>
    </row>
    <row r="7" spans="1:5" s="96" customFormat="1" ht="42" customHeight="1">
      <c r="A7" s="101" t="s">
        <v>14</v>
      </c>
      <c r="B7" s="102"/>
      <c r="C7" s="102"/>
      <c r="D7" s="100">
        <v>130.1299</v>
      </c>
      <c r="E7" s="100">
        <f>SUM(B7:D7)</f>
        <v>130.1299</v>
      </c>
    </row>
    <row r="8" spans="1:5" s="65" customFormat="1" ht="42" customHeight="1">
      <c r="A8" s="87" t="s">
        <v>15</v>
      </c>
      <c r="B8" s="83">
        <f>SUM(B7:B7)</f>
        <v>0</v>
      </c>
      <c r="C8" s="83">
        <f>SUM(C7:C7)</f>
        <v>0</v>
      </c>
      <c r="D8" s="100">
        <f>SUM(D7:D7)</f>
        <v>130.1299</v>
      </c>
      <c r="E8" s="100">
        <f>SUM(E7:E7)</f>
        <v>130.1299</v>
      </c>
    </row>
  </sheetData>
  <sheetProtection/>
  <mergeCells count="3">
    <mergeCell ref="A2:E2"/>
    <mergeCell ref="A3:C3"/>
    <mergeCell ref="B4:D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4">
      <selection activeCell="C13" sqref="C13"/>
    </sheetView>
  </sheetViews>
  <sheetFormatPr defaultColWidth="9.00390625" defaultRowHeight="14.25"/>
  <cols>
    <col min="1" max="1" width="20.00390625" style="65" customWidth="1"/>
    <col min="2" max="2" width="17.875" style="65" customWidth="1"/>
    <col min="3" max="4" width="20.375" style="65" customWidth="1"/>
    <col min="5" max="5" width="18.125" style="65" customWidth="1"/>
    <col min="6" max="6" width="17.125" style="65" customWidth="1"/>
    <col min="7" max="7" width="15.875" style="65" customWidth="1"/>
    <col min="8" max="16384" width="9.00390625" style="65" customWidth="1"/>
  </cols>
  <sheetData>
    <row r="1" ht="42" customHeight="1">
      <c r="A1" s="73" t="s">
        <v>0</v>
      </c>
    </row>
    <row r="2" spans="1:7" ht="42" customHeight="1">
      <c r="A2" s="74" t="s">
        <v>19</v>
      </c>
      <c r="B2" s="74"/>
      <c r="C2" s="74"/>
      <c r="D2" s="74"/>
      <c r="E2" s="74"/>
      <c r="F2" s="74"/>
      <c r="G2" s="74"/>
    </row>
    <row r="3" spans="1:13" ht="42" customHeight="1">
      <c r="A3" s="75" t="s">
        <v>2</v>
      </c>
      <c r="B3" s="76"/>
      <c r="C3" s="76"/>
      <c r="D3" s="76"/>
      <c r="E3" s="76"/>
      <c r="F3" s="77"/>
      <c r="G3" s="77" t="s">
        <v>3</v>
      </c>
      <c r="M3" s="75"/>
    </row>
    <row r="4" spans="1:7" ht="42" customHeight="1">
      <c r="A4" s="85" t="s">
        <v>4</v>
      </c>
      <c r="B4" s="89" t="s">
        <v>20</v>
      </c>
      <c r="C4" s="90"/>
      <c r="D4" s="90"/>
      <c r="E4" s="90"/>
      <c r="F4" s="90"/>
      <c r="G4" s="91"/>
    </row>
    <row r="5" spans="1:7" ht="42" customHeight="1">
      <c r="A5" s="85"/>
      <c r="B5" s="83" t="s">
        <v>6</v>
      </c>
      <c r="C5" s="84" t="s">
        <v>7</v>
      </c>
      <c r="D5" s="84"/>
      <c r="E5" s="84"/>
      <c r="F5" s="92" t="s">
        <v>21</v>
      </c>
      <c r="G5" s="93"/>
    </row>
    <row r="6" spans="1:7" ht="57" customHeight="1">
      <c r="A6" s="85" t="s">
        <v>9</v>
      </c>
      <c r="B6" s="83"/>
      <c r="C6" s="83" t="s">
        <v>22</v>
      </c>
      <c r="D6" s="83" t="s">
        <v>23</v>
      </c>
      <c r="E6" s="83" t="s">
        <v>24</v>
      </c>
      <c r="F6" s="94" t="s">
        <v>25</v>
      </c>
      <c r="G6" s="83" t="s">
        <v>13</v>
      </c>
    </row>
    <row r="7" spans="1:7" ht="42" customHeight="1">
      <c r="A7" s="87" t="s">
        <v>14</v>
      </c>
      <c r="B7" s="83"/>
      <c r="C7" s="83">
        <v>0.89</v>
      </c>
      <c r="D7" s="83">
        <v>0.4</v>
      </c>
      <c r="E7" s="83">
        <v>9.2</v>
      </c>
      <c r="F7" s="83">
        <v>11.85</v>
      </c>
      <c r="G7" s="83">
        <f>SUM(B7:F7)</f>
        <v>22.339999999999996</v>
      </c>
    </row>
    <row r="8" spans="1:7" ht="42" customHeight="1">
      <c r="A8" s="87" t="s">
        <v>15</v>
      </c>
      <c r="B8" s="83">
        <f aca="true" t="shared" si="0" ref="B8:G8">SUM(B7:B7)</f>
        <v>0</v>
      </c>
      <c r="C8" s="83">
        <f t="shared" si="0"/>
        <v>0.89</v>
      </c>
      <c r="D8" s="83">
        <f t="shared" si="0"/>
        <v>0.4</v>
      </c>
      <c r="E8" s="83">
        <f t="shared" si="0"/>
        <v>9.2</v>
      </c>
      <c r="F8" s="83">
        <f t="shared" si="0"/>
        <v>11.85</v>
      </c>
      <c r="G8" s="83">
        <f t="shared" si="0"/>
        <v>22.339999999999996</v>
      </c>
    </row>
    <row r="13" ht="18.75">
      <c r="C13" s="95"/>
    </row>
  </sheetData>
  <sheetProtection/>
  <mergeCells count="3">
    <mergeCell ref="A2:G2"/>
    <mergeCell ref="B4:F4"/>
    <mergeCell ref="C5:E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M10"/>
  <sheetViews>
    <sheetView zoomScaleSheetLayoutView="100" workbookViewId="0" topLeftCell="A1">
      <selection activeCell="A1" sqref="A1:IV65536"/>
    </sheetView>
  </sheetViews>
  <sheetFormatPr defaultColWidth="9.00390625" defaultRowHeight="14.25"/>
  <cols>
    <col min="1" max="1" width="15.875" style="65" customWidth="1"/>
    <col min="2" max="2" width="12.75390625" style="65" customWidth="1"/>
    <col min="3" max="5" width="20.75390625" style="65" customWidth="1"/>
    <col min="6" max="6" width="19.125" style="65" customWidth="1"/>
    <col min="7" max="7" width="16.00390625" style="65" customWidth="1"/>
    <col min="8" max="16384" width="9.00390625" style="65" customWidth="1"/>
  </cols>
  <sheetData>
    <row r="1" ht="42" customHeight="1">
      <c r="A1" s="73" t="s">
        <v>0</v>
      </c>
    </row>
    <row r="2" spans="1:7" ht="42" customHeight="1">
      <c r="A2" s="74" t="s">
        <v>26</v>
      </c>
      <c r="B2" s="74"/>
      <c r="C2" s="74"/>
      <c r="D2" s="74"/>
      <c r="E2" s="74"/>
      <c r="F2" s="74"/>
      <c r="G2" s="74"/>
    </row>
    <row r="3" spans="1:13" ht="42" customHeight="1">
      <c r="A3" s="75" t="s">
        <v>2</v>
      </c>
      <c r="B3" s="76"/>
      <c r="C3" s="76"/>
      <c r="D3" s="76"/>
      <c r="E3" s="76"/>
      <c r="F3" s="76"/>
      <c r="G3" s="77"/>
      <c r="M3" s="75"/>
    </row>
    <row r="4" spans="1:8" ht="42" customHeight="1">
      <c r="A4" s="78" t="s">
        <v>27</v>
      </c>
      <c r="B4" s="79" t="s">
        <v>28</v>
      </c>
      <c r="C4" s="80"/>
      <c r="D4" s="80"/>
      <c r="E4" s="80"/>
      <c r="F4" s="80"/>
      <c r="G4" s="80"/>
      <c r="H4" s="81"/>
    </row>
    <row r="5" spans="1:8" ht="42" customHeight="1">
      <c r="A5" s="82"/>
      <c r="B5" s="83" t="s">
        <v>6</v>
      </c>
      <c r="C5" s="84" t="s">
        <v>7</v>
      </c>
      <c r="D5" s="84"/>
      <c r="E5" s="84"/>
      <c r="F5" s="84"/>
      <c r="G5" s="83" t="s">
        <v>8</v>
      </c>
      <c r="H5" s="83" t="s">
        <v>13</v>
      </c>
    </row>
    <row r="6" spans="1:8" ht="63" customHeight="1">
      <c r="A6" s="85" t="s">
        <v>9</v>
      </c>
      <c r="B6" s="83"/>
      <c r="C6" s="83" t="s">
        <v>29</v>
      </c>
      <c r="D6" s="83" t="s">
        <v>30</v>
      </c>
      <c r="E6" s="83" t="s">
        <v>31</v>
      </c>
      <c r="F6" s="83" t="s">
        <v>32</v>
      </c>
      <c r="G6" s="83" t="s">
        <v>33</v>
      </c>
      <c r="H6" s="86"/>
    </row>
    <row r="7" spans="1:8" ht="42" customHeight="1">
      <c r="A7" s="87" t="s">
        <v>14</v>
      </c>
      <c r="B7" s="87"/>
      <c r="C7" s="83">
        <v>52</v>
      </c>
      <c r="D7" s="83">
        <v>703</v>
      </c>
      <c r="E7" s="83">
        <v>414</v>
      </c>
      <c r="F7" s="83">
        <v>1098</v>
      </c>
      <c r="G7" s="83">
        <v>225</v>
      </c>
      <c r="H7" s="83">
        <f>SUM(C7:G7)</f>
        <v>2492</v>
      </c>
    </row>
    <row r="8" spans="1:8" ht="42" customHeight="1">
      <c r="A8" s="87" t="s">
        <v>15</v>
      </c>
      <c r="B8" s="83"/>
      <c r="C8" s="83">
        <f aca="true" t="shared" si="0" ref="C8:G8">C7</f>
        <v>52</v>
      </c>
      <c r="D8" s="83">
        <f t="shared" si="0"/>
        <v>703</v>
      </c>
      <c r="E8" s="83">
        <f t="shared" si="0"/>
        <v>414</v>
      </c>
      <c r="F8" s="83">
        <f t="shared" si="0"/>
        <v>1098</v>
      </c>
      <c r="G8" s="83">
        <f t="shared" si="0"/>
        <v>225</v>
      </c>
      <c r="H8" s="83">
        <f>SUM(C8:G8)</f>
        <v>2492</v>
      </c>
    </row>
    <row r="10" spans="2:3" ht="18.75">
      <c r="B10" s="88"/>
      <c r="C10" s="88"/>
    </row>
  </sheetData>
  <sheetProtection/>
  <mergeCells count="4">
    <mergeCell ref="A2:G2"/>
    <mergeCell ref="B4:H4"/>
    <mergeCell ref="C5:F5"/>
    <mergeCell ref="A4:A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J10"/>
  <sheetViews>
    <sheetView zoomScaleSheetLayoutView="100" workbookViewId="0" topLeftCell="A1">
      <selection activeCell="F5" sqref="F5"/>
    </sheetView>
  </sheetViews>
  <sheetFormatPr defaultColWidth="9.00390625" defaultRowHeight="14.25"/>
  <cols>
    <col min="1" max="1" width="17.25390625" style="65" customWidth="1"/>
    <col min="2" max="4" width="22.25390625" style="65" customWidth="1"/>
    <col min="5" max="5" width="18.875" style="65" customWidth="1"/>
    <col min="6" max="253" width="9.00390625" style="65" customWidth="1"/>
  </cols>
  <sheetData>
    <row r="1" s="65" customFormat="1" ht="42" customHeight="1">
      <c r="A1" s="73" t="s">
        <v>0</v>
      </c>
    </row>
    <row r="2" spans="1:4" s="65" customFormat="1" ht="42" customHeight="1">
      <c r="A2" s="74" t="s">
        <v>34</v>
      </c>
      <c r="B2" s="74"/>
      <c r="C2" s="74"/>
      <c r="D2" s="74"/>
    </row>
    <row r="3" spans="1:10" s="65" customFormat="1" ht="42" customHeight="1">
      <c r="A3" s="75" t="s">
        <v>2</v>
      </c>
      <c r="B3" s="76"/>
      <c r="C3" s="76"/>
      <c r="D3" s="77"/>
      <c r="J3" s="75"/>
    </row>
    <row r="4" spans="1:5" s="65" customFormat="1" ht="42" customHeight="1">
      <c r="A4" s="78" t="s">
        <v>27</v>
      </c>
      <c r="B4" s="79" t="s">
        <v>35</v>
      </c>
      <c r="C4" s="80"/>
      <c r="D4" s="80"/>
      <c r="E4" s="81"/>
    </row>
    <row r="5" spans="1:5" s="65" customFormat="1" ht="42" customHeight="1">
      <c r="A5" s="82"/>
      <c r="B5" s="83" t="s">
        <v>6</v>
      </c>
      <c r="C5" s="84" t="s">
        <v>7</v>
      </c>
      <c r="D5" s="83" t="s">
        <v>8</v>
      </c>
      <c r="E5" s="83" t="s">
        <v>13</v>
      </c>
    </row>
    <row r="6" spans="1:5" s="65" customFormat="1" ht="63" customHeight="1">
      <c r="A6" s="85" t="s">
        <v>9</v>
      </c>
      <c r="B6" s="83"/>
      <c r="C6" s="83"/>
      <c r="D6" s="83"/>
      <c r="E6" s="86"/>
    </row>
    <row r="7" spans="1:5" s="65" customFormat="1" ht="42" customHeight="1">
      <c r="A7" s="87" t="s">
        <v>14</v>
      </c>
      <c r="B7" s="87">
        <v>0</v>
      </c>
      <c r="C7" s="83">
        <v>0</v>
      </c>
      <c r="D7" s="83">
        <v>0</v>
      </c>
      <c r="E7" s="83">
        <f>SUM(C7:D7)</f>
        <v>0</v>
      </c>
    </row>
    <row r="8" spans="1:5" s="65" customFormat="1" ht="42" customHeight="1">
      <c r="A8" s="87" t="s">
        <v>15</v>
      </c>
      <c r="B8" s="83"/>
      <c r="C8" s="83">
        <f>C7</f>
        <v>0</v>
      </c>
      <c r="D8" s="83">
        <f>D7</f>
        <v>0</v>
      </c>
      <c r="E8" s="83">
        <f>SUM(C8:D8)</f>
        <v>0</v>
      </c>
    </row>
    <row r="9" s="65" customFormat="1" ht="15"/>
    <row r="10" spans="2:3" s="65" customFormat="1" ht="18.75">
      <c r="B10" s="88"/>
      <c r="C10" s="88"/>
    </row>
  </sheetData>
  <sheetProtection/>
  <mergeCells count="3">
    <mergeCell ref="A2:D2"/>
    <mergeCell ref="B4:E4"/>
    <mergeCell ref="A4:A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2:F39"/>
  <sheetViews>
    <sheetView workbookViewId="0" topLeftCell="A1">
      <selection activeCell="A3" sqref="A3:E3"/>
    </sheetView>
  </sheetViews>
  <sheetFormatPr defaultColWidth="9.00390625" defaultRowHeight="14.25"/>
  <cols>
    <col min="1" max="1" width="8.375" style="65" customWidth="1"/>
    <col min="2" max="2" width="9.50390625" style="65" customWidth="1"/>
    <col min="3" max="4" width="9.00390625" style="65" customWidth="1"/>
    <col min="5" max="5" width="72.00390625" style="65" customWidth="1"/>
    <col min="6" max="16384" width="9.00390625" style="65" customWidth="1"/>
  </cols>
  <sheetData>
    <row r="2" ht="19.5" customHeight="1">
      <c r="A2" s="54" t="s">
        <v>36</v>
      </c>
    </row>
    <row r="3" spans="1:5" ht="25.5" customHeight="1">
      <c r="A3" s="55" t="s">
        <v>37</v>
      </c>
      <c r="B3" s="55"/>
      <c r="C3" s="55"/>
      <c r="D3" s="55"/>
      <c r="E3" s="55"/>
    </row>
    <row r="4" spans="1:5" ht="21" customHeight="1">
      <c r="A4" s="56" t="s">
        <v>38</v>
      </c>
      <c r="B4" s="56"/>
      <c r="C4" s="56"/>
      <c r="D4" s="56"/>
      <c r="E4" s="56"/>
    </row>
    <row r="5" spans="1:6" ht="21" customHeight="1">
      <c r="A5" s="66" t="s">
        <v>39</v>
      </c>
      <c r="B5" s="67" t="s">
        <v>40</v>
      </c>
      <c r="C5" s="66" t="s">
        <v>41</v>
      </c>
      <c r="D5" s="66"/>
      <c r="E5" s="66"/>
      <c r="F5" s="59"/>
    </row>
    <row r="6" spans="1:6" ht="21" customHeight="1">
      <c r="A6" s="66"/>
      <c r="B6" s="67" t="s">
        <v>42</v>
      </c>
      <c r="C6" s="66" t="s">
        <v>43</v>
      </c>
      <c r="D6" s="66"/>
      <c r="E6" s="66"/>
      <c r="F6" s="59"/>
    </row>
    <row r="7" spans="1:6" ht="21" customHeight="1">
      <c r="A7" s="66"/>
      <c r="B7" s="67" t="s">
        <v>44</v>
      </c>
      <c r="C7" s="68" t="s">
        <v>45</v>
      </c>
      <c r="D7" s="66" t="s">
        <v>46</v>
      </c>
      <c r="E7" s="66">
        <v>13762970724</v>
      </c>
      <c r="F7" s="59"/>
    </row>
    <row r="8" spans="1:6" ht="21" customHeight="1">
      <c r="A8" s="66"/>
      <c r="B8" s="67" t="s">
        <v>47</v>
      </c>
      <c r="C8" s="66" t="s">
        <v>48</v>
      </c>
      <c r="D8" s="66" t="s">
        <v>46</v>
      </c>
      <c r="E8" s="66">
        <v>15386299153</v>
      </c>
      <c r="F8" s="59"/>
    </row>
    <row r="9" spans="1:6" ht="15">
      <c r="A9" s="69" t="s">
        <v>49</v>
      </c>
      <c r="B9" s="66" t="s">
        <v>50</v>
      </c>
      <c r="C9" s="70" t="s">
        <v>51</v>
      </c>
      <c r="D9" s="70"/>
      <c r="E9" s="70"/>
      <c r="F9" s="59"/>
    </row>
    <row r="10" spans="1:6" ht="25.5" customHeight="1">
      <c r="A10" s="69"/>
      <c r="B10" s="66"/>
      <c r="C10" s="71" t="s">
        <v>52</v>
      </c>
      <c r="D10" s="67"/>
      <c r="E10" s="67"/>
      <c r="F10" s="59"/>
    </row>
    <row r="11" spans="1:6" ht="15">
      <c r="A11" s="69"/>
      <c r="B11" s="66" t="s">
        <v>49</v>
      </c>
      <c r="C11" s="70" t="s">
        <v>53</v>
      </c>
      <c r="D11" s="70"/>
      <c r="E11" s="70"/>
      <c r="F11" s="59"/>
    </row>
    <row r="12" spans="1:6" ht="36" customHeight="1">
      <c r="A12" s="69"/>
      <c r="B12" s="66"/>
      <c r="C12" s="71" t="s">
        <v>54</v>
      </c>
      <c r="D12" s="67"/>
      <c r="E12" s="67"/>
      <c r="F12" s="59"/>
    </row>
    <row r="13" spans="1:6" ht="15" hidden="1">
      <c r="A13" s="69"/>
      <c r="B13" s="66"/>
      <c r="C13" s="67"/>
      <c r="D13" s="67"/>
      <c r="E13" s="67"/>
      <c r="F13" s="59"/>
    </row>
    <row r="14" spans="1:6" ht="18" customHeight="1">
      <c r="A14" s="66" t="s">
        <v>55</v>
      </c>
      <c r="B14" s="66" t="s">
        <v>56</v>
      </c>
      <c r="C14" s="70" t="s">
        <v>57</v>
      </c>
      <c r="D14" s="70"/>
      <c r="E14" s="70"/>
      <c r="F14" s="59"/>
    </row>
    <row r="15" spans="1:6" ht="9" customHeight="1">
      <c r="A15" s="66"/>
      <c r="B15" s="66"/>
      <c r="C15" s="63" t="s">
        <v>58</v>
      </c>
      <c r="D15" s="58"/>
      <c r="E15" s="58"/>
      <c r="F15" s="59"/>
    </row>
    <row r="16" spans="1:6" ht="9" customHeight="1">
      <c r="A16" s="66"/>
      <c r="B16" s="66"/>
      <c r="C16" s="58"/>
      <c r="D16" s="58"/>
      <c r="E16" s="58"/>
      <c r="F16" s="59"/>
    </row>
    <row r="17" spans="1:6" ht="18" customHeight="1">
      <c r="A17" s="66"/>
      <c r="B17" s="66"/>
      <c r="C17" s="70" t="s">
        <v>59</v>
      </c>
      <c r="D17" s="70"/>
      <c r="E17" s="70"/>
      <c r="F17" s="59"/>
    </row>
    <row r="18" spans="1:6" ht="18" customHeight="1">
      <c r="A18" s="66"/>
      <c r="B18" s="66" t="s">
        <v>60</v>
      </c>
      <c r="C18" s="70" t="s">
        <v>61</v>
      </c>
      <c r="D18" s="70"/>
      <c r="E18" s="70"/>
      <c r="F18" s="59"/>
    </row>
    <row r="19" spans="1:6" ht="15" customHeight="1">
      <c r="A19" s="66"/>
      <c r="B19" s="66"/>
      <c r="C19" s="71" t="s">
        <v>62</v>
      </c>
      <c r="D19" s="67"/>
      <c r="E19" s="67"/>
      <c r="F19" s="59"/>
    </row>
    <row r="20" spans="1:6" ht="3" customHeight="1">
      <c r="A20" s="66"/>
      <c r="B20" s="66"/>
      <c r="C20" s="67"/>
      <c r="D20" s="67"/>
      <c r="E20" s="67"/>
      <c r="F20" s="59"/>
    </row>
    <row r="21" spans="1:6" ht="18" customHeight="1">
      <c r="A21" s="66"/>
      <c r="B21" s="66" t="s">
        <v>63</v>
      </c>
      <c r="C21" s="70" t="s">
        <v>64</v>
      </c>
      <c r="D21" s="70"/>
      <c r="E21" s="70"/>
      <c r="F21" s="59"/>
    </row>
    <row r="22" spans="1:6" ht="15.75" customHeight="1">
      <c r="A22" s="66"/>
      <c r="B22" s="66"/>
      <c r="C22" s="72" t="s">
        <v>65</v>
      </c>
      <c r="D22" s="70"/>
      <c r="E22" s="70"/>
      <c r="F22" s="59"/>
    </row>
    <row r="23" spans="1:6" ht="21" customHeight="1">
      <c r="A23" s="66"/>
      <c r="B23" s="66" t="s">
        <v>66</v>
      </c>
      <c r="C23" s="70" t="s">
        <v>67</v>
      </c>
      <c r="D23" s="70"/>
      <c r="E23" s="70"/>
      <c r="F23" s="59"/>
    </row>
    <row r="24" spans="1:6" ht="5.25" customHeight="1">
      <c r="A24" s="66"/>
      <c r="B24" s="66"/>
      <c r="C24" s="70"/>
      <c r="D24" s="70"/>
      <c r="E24" s="70"/>
      <c r="F24" s="59"/>
    </row>
    <row r="25" spans="1:6" ht="1.5" customHeight="1">
      <c r="A25" s="66"/>
      <c r="B25" s="66"/>
      <c r="C25" s="70"/>
      <c r="D25" s="70"/>
      <c r="E25" s="70"/>
      <c r="F25" s="59"/>
    </row>
    <row r="26" spans="1:6" ht="18" customHeight="1">
      <c r="A26" s="66"/>
      <c r="B26" s="66" t="s">
        <v>68</v>
      </c>
      <c r="C26" s="67" t="s">
        <v>69</v>
      </c>
      <c r="D26" s="67"/>
      <c r="E26" s="67"/>
      <c r="F26" s="59"/>
    </row>
    <row r="27" spans="1:6" ht="18" customHeight="1">
      <c r="A27" s="66"/>
      <c r="B27" s="66"/>
      <c r="C27" s="67" t="s">
        <v>70</v>
      </c>
      <c r="D27" s="67"/>
      <c r="E27" s="67"/>
      <c r="F27" s="59"/>
    </row>
    <row r="28" spans="1:6" ht="16.5" customHeight="1">
      <c r="A28" s="66"/>
      <c r="B28" s="66" t="s">
        <v>71</v>
      </c>
      <c r="C28" s="70" t="s">
        <v>72</v>
      </c>
      <c r="D28" s="70"/>
      <c r="E28" s="70"/>
      <c r="F28" s="59"/>
    </row>
    <row r="29" spans="1:6" ht="16.5" customHeight="1">
      <c r="A29" s="66"/>
      <c r="B29" s="66"/>
      <c r="C29" s="67" t="s">
        <v>73</v>
      </c>
      <c r="D29" s="67"/>
      <c r="E29" s="67"/>
      <c r="F29" s="59"/>
    </row>
    <row r="30" spans="1:6" ht="3" customHeight="1">
      <c r="A30" s="66"/>
      <c r="B30" s="66"/>
      <c r="C30" s="67"/>
      <c r="D30" s="67"/>
      <c r="E30" s="67"/>
      <c r="F30" s="59"/>
    </row>
    <row r="31" spans="1:6" ht="18" customHeight="1">
      <c r="A31" s="66"/>
      <c r="B31" s="66"/>
      <c r="C31" s="70" t="s">
        <v>74</v>
      </c>
      <c r="D31" s="70"/>
      <c r="E31" s="70"/>
      <c r="F31" s="59"/>
    </row>
    <row r="32" spans="1:6" ht="18" customHeight="1">
      <c r="A32" s="66"/>
      <c r="B32" s="66"/>
      <c r="C32" s="70" t="s">
        <v>75</v>
      </c>
      <c r="D32" s="70"/>
      <c r="E32" s="70"/>
      <c r="F32" s="59"/>
    </row>
    <row r="33" spans="1:6" ht="18" customHeight="1">
      <c r="A33" s="66"/>
      <c r="B33" s="66" t="s">
        <v>76</v>
      </c>
      <c r="C33" s="70" t="s">
        <v>77</v>
      </c>
      <c r="D33" s="70"/>
      <c r="E33" s="70"/>
      <c r="F33" s="59"/>
    </row>
    <row r="34" spans="1:6" ht="21" customHeight="1">
      <c r="A34" s="66"/>
      <c r="B34" s="66"/>
      <c r="C34" s="70" t="s">
        <v>78</v>
      </c>
      <c r="D34" s="70"/>
      <c r="E34" s="70"/>
      <c r="F34" s="59"/>
    </row>
    <row r="35" spans="1:6" ht="18" customHeight="1">
      <c r="A35" s="66"/>
      <c r="B35" s="66" t="s">
        <v>79</v>
      </c>
      <c r="C35" s="67" t="s">
        <v>80</v>
      </c>
      <c r="D35" s="67"/>
      <c r="E35" s="67"/>
      <c r="F35" s="59"/>
    </row>
    <row r="36" spans="1:6" ht="18" customHeight="1">
      <c r="A36" s="66"/>
      <c r="B36" s="66"/>
      <c r="C36" s="71" t="s">
        <v>81</v>
      </c>
      <c r="D36" s="67"/>
      <c r="E36" s="67"/>
      <c r="F36" s="59"/>
    </row>
    <row r="37" spans="1:6" ht="0.75" customHeight="1">
      <c r="A37" s="66"/>
      <c r="B37" s="66"/>
      <c r="C37" s="67"/>
      <c r="D37" s="67"/>
      <c r="E37" s="67"/>
      <c r="F37" s="59"/>
    </row>
    <row r="38" spans="1:6" ht="18.75" customHeight="1">
      <c r="A38" s="66"/>
      <c r="B38" s="66" t="s">
        <v>82</v>
      </c>
      <c r="C38" s="72" t="s">
        <v>83</v>
      </c>
      <c r="D38" s="70"/>
      <c r="E38" s="70"/>
      <c r="F38" s="59"/>
    </row>
    <row r="39" spans="1:6" ht="18" customHeight="1">
      <c r="A39" s="66"/>
      <c r="B39" s="66"/>
      <c r="C39" s="67" t="s">
        <v>84</v>
      </c>
      <c r="D39" s="67"/>
      <c r="E39" s="67"/>
      <c r="F39" s="59"/>
    </row>
  </sheetData>
  <sheetProtection/>
  <mergeCells count="42">
    <mergeCell ref="A3:E3"/>
    <mergeCell ref="A4:E4"/>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23:E25"/>
    <mergeCell ref="C36:E37"/>
    <mergeCell ref="C29:E30"/>
    <mergeCell ref="C19:E20"/>
    <mergeCell ref="C12:E13"/>
    <mergeCell ref="C15:E16"/>
  </mergeCells>
  <printOptions horizontalCentered="1"/>
  <pageMargins left="0.55" right="0.55" top="0.61" bottom="0.61"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2:F39"/>
  <sheetViews>
    <sheetView workbookViewId="0" topLeftCell="A1">
      <selection activeCell="A1" sqref="A1:IV65536"/>
    </sheetView>
  </sheetViews>
  <sheetFormatPr defaultColWidth="9.00390625" defaultRowHeight="14.25"/>
  <cols>
    <col min="1" max="1" width="8.375" style="53" customWidth="1"/>
    <col min="2" max="2" width="9.50390625" style="53" customWidth="1"/>
    <col min="3" max="4" width="9.00390625" style="53" customWidth="1"/>
    <col min="5" max="5" width="72.00390625" style="53" customWidth="1"/>
    <col min="6" max="16384" width="9.00390625" style="53" customWidth="1"/>
  </cols>
  <sheetData>
    <row r="2" ht="19.5" customHeight="1">
      <c r="A2" s="54" t="s">
        <v>36</v>
      </c>
    </row>
    <row r="3" spans="1:5" ht="25.5" customHeight="1">
      <c r="A3" s="55" t="s">
        <v>85</v>
      </c>
      <c r="B3" s="55"/>
      <c r="C3" s="55"/>
      <c r="D3" s="55"/>
      <c r="E3" s="55"/>
    </row>
    <row r="4" spans="1:5" ht="21" customHeight="1">
      <c r="A4" s="56" t="s">
        <v>38</v>
      </c>
      <c r="B4" s="56"/>
      <c r="C4" s="56"/>
      <c r="D4" s="56"/>
      <c r="E4" s="56"/>
    </row>
    <row r="5" spans="1:6" ht="21" customHeight="1">
      <c r="A5" s="57" t="s">
        <v>39</v>
      </c>
      <c r="B5" s="58" t="s">
        <v>40</v>
      </c>
      <c r="C5" s="57" t="s">
        <v>41</v>
      </c>
      <c r="D5" s="57"/>
      <c r="E5" s="57"/>
      <c r="F5" s="59"/>
    </row>
    <row r="6" spans="1:6" ht="21" customHeight="1">
      <c r="A6" s="57"/>
      <c r="B6" s="58" t="s">
        <v>42</v>
      </c>
      <c r="C6" s="57" t="s">
        <v>43</v>
      </c>
      <c r="D6" s="57"/>
      <c r="E6" s="57"/>
      <c r="F6" s="59"/>
    </row>
    <row r="7" spans="1:6" ht="21" customHeight="1">
      <c r="A7" s="57"/>
      <c r="B7" s="58" t="s">
        <v>44</v>
      </c>
      <c r="C7" s="60" t="s">
        <v>45</v>
      </c>
      <c r="D7" s="57" t="s">
        <v>46</v>
      </c>
      <c r="E7" s="57">
        <v>13762970724</v>
      </c>
      <c r="F7" s="59"/>
    </row>
    <row r="8" spans="1:6" ht="21" customHeight="1">
      <c r="A8" s="57"/>
      <c r="B8" s="58" t="s">
        <v>47</v>
      </c>
      <c r="C8" s="57" t="s">
        <v>86</v>
      </c>
      <c r="D8" s="57" t="s">
        <v>46</v>
      </c>
      <c r="E8" s="57">
        <v>18620395445</v>
      </c>
      <c r="F8" s="59"/>
    </row>
    <row r="9" spans="1:6" ht="15">
      <c r="A9" s="61" t="s">
        <v>49</v>
      </c>
      <c r="B9" s="57" t="s">
        <v>50</v>
      </c>
      <c r="C9" s="62" t="s">
        <v>51</v>
      </c>
      <c r="D9" s="62"/>
      <c r="E9" s="62"/>
      <c r="F9" s="59"/>
    </row>
    <row r="10" spans="1:6" ht="25.5" customHeight="1">
      <c r="A10" s="61"/>
      <c r="B10" s="57"/>
      <c r="C10" s="63" t="s">
        <v>87</v>
      </c>
      <c r="D10" s="58"/>
      <c r="E10" s="58"/>
      <c r="F10" s="59"/>
    </row>
    <row r="11" spans="1:6" ht="15">
      <c r="A11" s="61"/>
      <c r="B11" s="57" t="s">
        <v>49</v>
      </c>
      <c r="C11" s="62" t="s">
        <v>53</v>
      </c>
      <c r="D11" s="62"/>
      <c r="E11" s="62"/>
      <c r="F11" s="59"/>
    </row>
    <row r="12" spans="1:6" ht="36" customHeight="1">
      <c r="A12" s="61"/>
      <c r="B12" s="57"/>
      <c r="C12" s="63" t="s">
        <v>88</v>
      </c>
      <c r="D12" s="58"/>
      <c r="E12" s="58"/>
      <c r="F12" s="59"/>
    </row>
    <row r="13" spans="1:6" ht="15" hidden="1">
      <c r="A13" s="61"/>
      <c r="B13" s="57"/>
      <c r="C13" s="58"/>
      <c r="D13" s="58"/>
      <c r="E13" s="58"/>
      <c r="F13" s="59"/>
    </row>
    <row r="14" spans="1:6" ht="18" customHeight="1">
      <c r="A14" s="57" t="s">
        <v>55</v>
      </c>
      <c r="B14" s="57" t="s">
        <v>56</v>
      </c>
      <c r="C14" s="62" t="s">
        <v>57</v>
      </c>
      <c r="D14" s="62"/>
      <c r="E14" s="62"/>
      <c r="F14" s="59"/>
    </row>
    <row r="15" spans="1:6" ht="9" customHeight="1">
      <c r="A15" s="57"/>
      <c r="B15" s="57"/>
      <c r="C15" s="63" t="s">
        <v>58</v>
      </c>
      <c r="D15" s="58"/>
      <c r="E15" s="58"/>
      <c r="F15" s="59"/>
    </row>
    <row r="16" spans="1:6" ht="9" customHeight="1">
      <c r="A16" s="57"/>
      <c r="B16" s="57"/>
      <c r="C16" s="58"/>
      <c r="D16" s="58"/>
      <c r="E16" s="58"/>
      <c r="F16" s="59"/>
    </row>
    <row r="17" spans="1:6" ht="18" customHeight="1">
      <c r="A17" s="57"/>
      <c r="B17" s="57"/>
      <c r="C17" s="62" t="s">
        <v>89</v>
      </c>
      <c r="D17" s="62"/>
      <c r="E17" s="62"/>
      <c r="F17" s="59"/>
    </row>
    <row r="18" spans="1:6" ht="18" customHeight="1">
      <c r="A18" s="57"/>
      <c r="B18" s="57" t="s">
        <v>60</v>
      </c>
      <c r="C18" s="62" t="s">
        <v>61</v>
      </c>
      <c r="D18" s="62"/>
      <c r="E18" s="62"/>
      <c r="F18" s="59"/>
    </row>
    <row r="19" spans="1:6" ht="15" customHeight="1">
      <c r="A19" s="57"/>
      <c r="B19" s="57"/>
      <c r="C19" s="63" t="s">
        <v>90</v>
      </c>
      <c r="D19" s="58"/>
      <c r="E19" s="58"/>
      <c r="F19" s="59"/>
    </row>
    <row r="20" spans="1:6" ht="3" customHeight="1">
      <c r="A20" s="57"/>
      <c r="B20" s="57"/>
      <c r="C20" s="58"/>
      <c r="D20" s="58"/>
      <c r="E20" s="58"/>
      <c r="F20" s="59"/>
    </row>
    <row r="21" spans="1:6" ht="18" customHeight="1">
      <c r="A21" s="57"/>
      <c r="B21" s="57" t="s">
        <v>63</v>
      </c>
      <c r="C21" s="62" t="s">
        <v>64</v>
      </c>
      <c r="D21" s="62"/>
      <c r="E21" s="62"/>
      <c r="F21" s="59"/>
    </row>
    <row r="22" spans="1:6" ht="15.75" customHeight="1">
      <c r="A22" s="57"/>
      <c r="B22" s="57"/>
      <c r="C22" s="64" t="s">
        <v>91</v>
      </c>
      <c r="D22" s="62"/>
      <c r="E22" s="62"/>
      <c r="F22" s="59"/>
    </row>
    <row r="23" spans="1:6" ht="21" customHeight="1">
      <c r="A23" s="57"/>
      <c r="B23" s="57" t="s">
        <v>66</v>
      </c>
      <c r="C23" s="62" t="s">
        <v>92</v>
      </c>
      <c r="D23" s="62"/>
      <c r="E23" s="62"/>
      <c r="F23" s="59"/>
    </row>
    <row r="24" spans="1:6" ht="5.25" customHeight="1">
      <c r="A24" s="57"/>
      <c r="B24" s="57"/>
      <c r="C24" s="62"/>
      <c r="D24" s="62"/>
      <c r="E24" s="62"/>
      <c r="F24" s="59"/>
    </row>
    <row r="25" spans="1:6" ht="1.5" customHeight="1">
      <c r="A25" s="57"/>
      <c r="B25" s="57"/>
      <c r="C25" s="62"/>
      <c r="D25" s="62"/>
      <c r="E25" s="62"/>
      <c r="F25" s="59"/>
    </row>
    <row r="26" spans="1:6" ht="18" customHeight="1">
      <c r="A26" s="57"/>
      <c r="B26" s="57" t="s">
        <v>68</v>
      </c>
      <c r="C26" s="58" t="s">
        <v>93</v>
      </c>
      <c r="D26" s="58"/>
      <c r="E26" s="58"/>
      <c r="F26" s="59"/>
    </row>
    <row r="27" spans="1:6" ht="18" customHeight="1">
      <c r="A27" s="57"/>
      <c r="B27" s="57"/>
      <c r="C27" s="58" t="s">
        <v>70</v>
      </c>
      <c r="D27" s="58"/>
      <c r="E27" s="58"/>
      <c r="F27" s="59"/>
    </row>
    <row r="28" spans="1:6" ht="16.5" customHeight="1">
      <c r="A28" s="57"/>
      <c r="B28" s="57" t="s">
        <v>71</v>
      </c>
      <c r="C28" s="62" t="s">
        <v>72</v>
      </c>
      <c r="D28" s="62"/>
      <c r="E28" s="62"/>
      <c r="F28" s="59"/>
    </row>
    <row r="29" spans="1:6" ht="16.5" customHeight="1">
      <c r="A29" s="57"/>
      <c r="B29" s="57"/>
      <c r="C29" s="58" t="s">
        <v>73</v>
      </c>
      <c r="D29" s="58"/>
      <c r="E29" s="58"/>
      <c r="F29" s="59"/>
    </row>
    <row r="30" spans="1:6" ht="3" customHeight="1">
      <c r="A30" s="57"/>
      <c r="B30" s="57"/>
      <c r="C30" s="58"/>
      <c r="D30" s="58"/>
      <c r="E30" s="58"/>
      <c r="F30" s="59"/>
    </row>
    <row r="31" spans="1:6" ht="18" customHeight="1">
      <c r="A31" s="57"/>
      <c r="B31" s="57"/>
      <c r="C31" s="62" t="s">
        <v>74</v>
      </c>
      <c r="D31" s="62"/>
      <c r="E31" s="62"/>
      <c r="F31" s="59"/>
    </row>
    <row r="32" spans="1:6" ht="18" customHeight="1">
      <c r="A32" s="57"/>
      <c r="B32" s="57"/>
      <c r="C32" s="62" t="s">
        <v>75</v>
      </c>
      <c r="D32" s="62"/>
      <c r="E32" s="62"/>
      <c r="F32" s="59"/>
    </row>
    <row r="33" spans="1:6" ht="18" customHeight="1">
      <c r="A33" s="57"/>
      <c r="B33" s="57" t="s">
        <v>76</v>
      </c>
      <c r="C33" s="62" t="s">
        <v>77</v>
      </c>
      <c r="D33" s="62"/>
      <c r="E33" s="62"/>
      <c r="F33" s="59"/>
    </row>
    <row r="34" spans="1:6" ht="21" customHeight="1">
      <c r="A34" s="57"/>
      <c r="B34" s="57"/>
      <c r="C34" s="62" t="s">
        <v>78</v>
      </c>
      <c r="D34" s="62"/>
      <c r="E34" s="62"/>
      <c r="F34" s="59"/>
    </row>
    <row r="35" spans="1:6" ht="18" customHeight="1">
      <c r="A35" s="57"/>
      <c r="B35" s="57" t="s">
        <v>79</v>
      </c>
      <c r="C35" s="58" t="s">
        <v>80</v>
      </c>
      <c r="D35" s="58"/>
      <c r="E35" s="58"/>
      <c r="F35" s="59"/>
    </row>
    <row r="36" spans="1:6" ht="18" customHeight="1">
      <c r="A36" s="57"/>
      <c r="B36" s="57"/>
      <c r="C36" s="63" t="s">
        <v>94</v>
      </c>
      <c r="D36" s="58"/>
      <c r="E36" s="58"/>
      <c r="F36" s="59"/>
    </row>
    <row r="37" spans="1:6" ht="0.75" customHeight="1">
      <c r="A37" s="57"/>
      <c r="B37" s="57"/>
      <c r="C37" s="58"/>
      <c r="D37" s="58"/>
      <c r="E37" s="58"/>
      <c r="F37" s="59"/>
    </row>
    <row r="38" spans="1:6" ht="18.75" customHeight="1">
      <c r="A38" s="57"/>
      <c r="B38" s="57" t="s">
        <v>82</v>
      </c>
      <c r="C38" s="64" t="s">
        <v>95</v>
      </c>
      <c r="D38" s="62"/>
      <c r="E38" s="62"/>
      <c r="F38" s="59"/>
    </row>
    <row r="39" spans="1:6" ht="18" customHeight="1">
      <c r="A39" s="57"/>
      <c r="B39" s="57"/>
      <c r="C39" s="58" t="s">
        <v>84</v>
      </c>
      <c r="D39" s="58"/>
      <c r="E39" s="58"/>
      <c r="F39" s="59"/>
    </row>
  </sheetData>
  <sheetProtection/>
  <mergeCells count="42">
    <mergeCell ref="A3:E3"/>
    <mergeCell ref="A4:E4"/>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12:E13"/>
    <mergeCell ref="C15:E16"/>
    <mergeCell ref="C19:E20"/>
    <mergeCell ref="C23:E25"/>
    <mergeCell ref="C36:E37"/>
    <mergeCell ref="C29:E30"/>
  </mergeCells>
  <printOptions horizontalCentered="1"/>
  <pageMargins left="0.55" right="0.55" top="0.61" bottom="0.61"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F39"/>
  <sheetViews>
    <sheetView workbookViewId="0" topLeftCell="A1">
      <selection activeCell="A3" sqref="A3:E3"/>
    </sheetView>
  </sheetViews>
  <sheetFormatPr defaultColWidth="9.00390625" defaultRowHeight="14.25"/>
  <cols>
    <col min="1" max="1" width="8.375" style="65" customWidth="1"/>
    <col min="2" max="2" width="9.50390625" style="65" customWidth="1"/>
    <col min="3" max="4" width="9.00390625" style="65" customWidth="1"/>
    <col min="5" max="5" width="72.00390625" style="65" customWidth="1"/>
    <col min="6" max="16384" width="9.00390625" style="65" customWidth="1"/>
  </cols>
  <sheetData>
    <row r="2" ht="19.5" customHeight="1">
      <c r="A2" s="54" t="s">
        <v>36</v>
      </c>
    </row>
    <row r="3" spans="1:5" ht="25.5" customHeight="1">
      <c r="A3" s="55" t="s">
        <v>96</v>
      </c>
      <c r="B3" s="55"/>
      <c r="C3" s="55"/>
      <c r="D3" s="55"/>
      <c r="E3" s="55"/>
    </row>
    <row r="4" spans="1:5" ht="21" customHeight="1">
      <c r="A4" s="56" t="s">
        <v>38</v>
      </c>
      <c r="B4" s="56"/>
      <c r="C4" s="56"/>
      <c r="D4" s="56"/>
      <c r="E4" s="56"/>
    </row>
    <row r="5" spans="1:6" ht="21" customHeight="1">
      <c r="A5" s="66" t="s">
        <v>39</v>
      </c>
      <c r="B5" s="67" t="s">
        <v>40</v>
      </c>
      <c r="C5" s="66" t="s">
        <v>41</v>
      </c>
      <c r="D5" s="66"/>
      <c r="E5" s="66"/>
      <c r="F5" s="59"/>
    </row>
    <row r="6" spans="1:6" ht="21" customHeight="1">
      <c r="A6" s="66"/>
      <c r="B6" s="67" t="s">
        <v>42</v>
      </c>
      <c r="C6" s="66" t="s">
        <v>43</v>
      </c>
      <c r="D6" s="66"/>
      <c r="E6" s="66"/>
      <c r="F6" s="59"/>
    </row>
    <row r="7" spans="1:6" ht="21" customHeight="1">
      <c r="A7" s="66"/>
      <c r="B7" s="67" t="s">
        <v>44</v>
      </c>
      <c r="C7" s="68" t="s">
        <v>45</v>
      </c>
      <c r="D7" s="66" t="s">
        <v>46</v>
      </c>
      <c r="E7" s="66">
        <v>13762970724</v>
      </c>
      <c r="F7" s="59"/>
    </row>
    <row r="8" spans="1:6" ht="21" customHeight="1">
      <c r="A8" s="66"/>
      <c r="B8" s="67" t="s">
        <v>47</v>
      </c>
      <c r="C8" s="66" t="s">
        <v>86</v>
      </c>
      <c r="D8" s="66" t="s">
        <v>46</v>
      </c>
      <c r="E8" s="66">
        <v>18620395445</v>
      </c>
      <c r="F8" s="59"/>
    </row>
    <row r="9" spans="1:6" ht="15">
      <c r="A9" s="69" t="s">
        <v>49</v>
      </c>
      <c r="B9" s="66" t="s">
        <v>50</v>
      </c>
      <c r="C9" s="70" t="s">
        <v>51</v>
      </c>
      <c r="D9" s="70"/>
      <c r="E9" s="70"/>
      <c r="F9" s="59"/>
    </row>
    <row r="10" spans="1:6" ht="25.5" customHeight="1">
      <c r="A10" s="69"/>
      <c r="B10" s="66"/>
      <c r="C10" s="71" t="s">
        <v>97</v>
      </c>
      <c r="D10" s="67"/>
      <c r="E10" s="67"/>
      <c r="F10" s="59"/>
    </row>
    <row r="11" spans="1:6" ht="15">
      <c r="A11" s="69"/>
      <c r="B11" s="66" t="s">
        <v>49</v>
      </c>
      <c r="C11" s="70" t="s">
        <v>53</v>
      </c>
      <c r="D11" s="70"/>
      <c r="E11" s="70"/>
      <c r="F11" s="59"/>
    </row>
    <row r="12" spans="1:6" ht="36" customHeight="1">
      <c r="A12" s="69"/>
      <c r="B12" s="66"/>
      <c r="C12" s="71" t="s">
        <v>98</v>
      </c>
      <c r="D12" s="67"/>
      <c r="E12" s="67"/>
      <c r="F12" s="59"/>
    </row>
    <row r="13" spans="1:6" ht="15" hidden="1">
      <c r="A13" s="69"/>
      <c r="B13" s="66"/>
      <c r="C13" s="67"/>
      <c r="D13" s="67"/>
      <c r="E13" s="67"/>
      <c r="F13" s="59"/>
    </row>
    <row r="14" spans="1:6" ht="18" customHeight="1">
      <c r="A14" s="66" t="s">
        <v>55</v>
      </c>
      <c r="B14" s="66" t="s">
        <v>56</v>
      </c>
      <c r="C14" s="70" t="s">
        <v>57</v>
      </c>
      <c r="D14" s="70"/>
      <c r="E14" s="70"/>
      <c r="F14" s="59"/>
    </row>
    <row r="15" spans="1:6" ht="9" customHeight="1">
      <c r="A15" s="66"/>
      <c r="B15" s="66"/>
      <c r="C15" s="71" t="s">
        <v>99</v>
      </c>
      <c r="D15" s="67"/>
      <c r="E15" s="67"/>
      <c r="F15" s="59"/>
    </row>
    <row r="16" spans="1:6" ht="9" customHeight="1">
      <c r="A16" s="66"/>
      <c r="B16" s="66"/>
      <c r="C16" s="67"/>
      <c r="D16" s="67"/>
      <c r="E16" s="67"/>
      <c r="F16" s="59"/>
    </row>
    <row r="17" spans="1:6" ht="18" customHeight="1">
      <c r="A17" s="66"/>
      <c r="B17" s="66"/>
      <c r="C17" s="70" t="s">
        <v>89</v>
      </c>
      <c r="D17" s="70"/>
      <c r="E17" s="70"/>
      <c r="F17" s="59"/>
    </row>
    <row r="18" spans="1:6" ht="18" customHeight="1">
      <c r="A18" s="66"/>
      <c r="B18" s="66" t="s">
        <v>60</v>
      </c>
      <c r="C18" s="70" t="s">
        <v>61</v>
      </c>
      <c r="D18" s="70"/>
      <c r="E18" s="70"/>
      <c r="F18" s="59"/>
    </row>
    <row r="19" spans="1:6" ht="15" customHeight="1">
      <c r="A19" s="66"/>
      <c r="B19" s="66"/>
      <c r="C19" s="71" t="s">
        <v>100</v>
      </c>
      <c r="D19" s="67"/>
      <c r="E19" s="67"/>
      <c r="F19" s="59"/>
    </row>
    <row r="20" spans="1:6" ht="3" customHeight="1">
      <c r="A20" s="66"/>
      <c r="B20" s="66"/>
      <c r="C20" s="67"/>
      <c r="D20" s="67"/>
      <c r="E20" s="67"/>
      <c r="F20" s="59"/>
    </row>
    <row r="21" spans="1:6" ht="18" customHeight="1">
      <c r="A21" s="66"/>
      <c r="B21" s="66" t="s">
        <v>63</v>
      </c>
      <c r="C21" s="70" t="s">
        <v>64</v>
      </c>
      <c r="D21" s="70"/>
      <c r="E21" s="70"/>
      <c r="F21" s="59"/>
    </row>
    <row r="22" spans="1:6" ht="15.75" customHeight="1">
      <c r="A22" s="66"/>
      <c r="B22" s="66"/>
      <c r="C22" s="72" t="s">
        <v>65</v>
      </c>
      <c r="D22" s="70"/>
      <c r="E22" s="70"/>
      <c r="F22" s="59"/>
    </row>
    <row r="23" spans="1:6" ht="21" customHeight="1">
      <c r="A23" s="66"/>
      <c r="B23" s="66" t="s">
        <v>66</v>
      </c>
      <c r="C23" s="70" t="s">
        <v>101</v>
      </c>
      <c r="D23" s="70"/>
      <c r="E23" s="70"/>
      <c r="F23" s="59"/>
    </row>
    <row r="24" spans="1:6" ht="5.25" customHeight="1">
      <c r="A24" s="66"/>
      <c r="B24" s="66"/>
      <c r="C24" s="70"/>
      <c r="D24" s="70"/>
      <c r="E24" s="70"/>
      <c r="F24" s="59"/>
    </row>
    <row r="25" spans="1:6" ht="1.5" customHeight="1">
      <c r="A25" s="66"/>
      <c r="B25" s="66"/>
      <c r="C25" s="70"/>
      <c r="D25" s="70"/>
      <c r="E25" s="70"/>
      <c r="F25" s="59"/>
    </row>
    <row r="26" spans="1:6" ht="18" customHeight="1">
      <c r="A26" s="66"/>
      <c r="B26" s="66" t="s">
        <v>68</v>
      </c>
      <c r="C26" s="67" t="s">
        <v>102</v>
      </c>
      <c r="D26" s="67"/>
      <c r="E26" s="67"/>
      <c r="F26" s="59"/>
    </row>
    <row r="27" spans="1:6" ht="18" customHeight="1">
      <c r="A27" s="66"/>
      <c r="B27" s="66"/>
      <c r="C27" s="67" t="s">
        <v>70</v>
      </c>
      <c r="D27" s="67"/>
      <c r="E27" s="67"/>
      <c r="F27" s="59"/>
    </row>
    <row r="28" spans="1:6" ht="16.5" customHeight="1">
      <c r="A28" s="66"/>
      <c r="B28" s="66" t="s">
        <v>71</v>
      </c>
      <c r="C28" s="70" t="s">
        <v>72</v>
      </c>
      <c r="D28" s="70"/>
      <c r="E28" s="70"/>
      <c r="F28" s="59"/>
    </row>
    <row r="29" spans="1:6" ht="16.5" customHeight="1">
      <c r="A29" s="66"/>
      <c r="B29" s="66"/>
      <c r="C29" s="67" t="s">
        <v>73</v>
      </c>
      <c r="D29" s="67"/>
      <c r="E29" s="67"/>
      <c r="F29" s="59"/>
    </row>
    <row r="30" spans="1:6" ht="3" customHeight="1">
      <c r="A30" s="66"/>
      <c r="B30" s="66"/>
      <c r="C30" s="67"/>
      <c r="D30" s="67"/>
      <c r="E30" s="67"/>
      <c r="F30" s="59"/>
    </row>
    <row r="31" spans="1:6" ht="18" customHeight="1">
      <c r="A31" s="66"/>
      <c r="B31" s="66"/>
      <c r="C31" s="70" t="s">
        <v>74</v>
      </c>
      <c r="D31" s="70"/>
      <c r="E31" s="70"/>
      <c r="F31" s="59"/>
    </row>
    <row r="32" spans="1:6" ht="18" customHeight="1">
      <c r="A32" s="66"/>
      <c r="B32" s="66"/>
      <c r="C32" s="70" t="s">
        <v>75</v>
      </c>
      <c r="D32" s="70"/>
      <c r="E32" s="70"/>
      <c r="F32" s="59"/>
    </row>
    <row r="33" spans="1:6" ht="18" customHeight="1">
      <c r="A33" s="66"/>
      <c r="B33" s="66" t="s">
        <v>76</v>
      </c>
      <c r="C33" s="70" t="s">
        <v>77</v>
      </c>
      <c r="D33" s="70"/>
      <c r="E33" s="70"/>
      <c r="F33" s="59"/>
    </row>
    <row r="34" spans="1:6" ht="21" customHeight="1">
      <c r="A34" s="66"/>
      <c r="B34" s="66"/>
      <c r="C34" s="70" t="s">
        <v>78</v>
      </c>
      <c r="D34" s="70"/>
      <c r="E34" s="70"/>
      <c r="F34" s="59"/>
    </row>
    <row r="35" spans="1:6" ht="18" customHeight="1">
      <c r="A35" s="66"/>
      <c r="B35" s="66" t="s">
        <v>79</v>
      </c>
      <c r="C35" s="67" t="s">
        <v>80</v>
      </c>
      <c r="D35" s="67"/>
      <c r="E35" s="67"/>
      <c r="F35" s="59"/>
    </row>
    <row r="36" spans="1:6" ht="18" customHeight="1">
      <c r="A36" s="66"/>
      <c r="B36" s="66"/>
      <c r="C36" s="71" t="s">
        <v>81</v>
      </c>
      <c r="D36" s="67"/>
      <c r="E36" s="67"/>
      <c r="F36" s="59"/>
    </row>
    <row r="37" spans="1:6" ht="0.75" customHeight="1">
      <c r="A37" s="66"/>
      <c r="B37" s="66"/>
      <c r="C37" s="67"/>
      <c r="D37" s="67"/>
      <c r="E37" s="67"/>
      <c r="F37" s="59"/>
    </row>
    <row r="38" spans="1:6" ht="18.75" customHeight="1">
      <c r="A38" s="66"/>
      <c r="B38" s="66" t="s">
        <v>82</v>
      </c>
      <c r="C38" s="72" t="s">
        <v>83</v>
      </c>
      <c r="D38" s="70"/>
      <c r="E38" s="70"/>
      <c r="F38" s="59"/>
    </row>
    <row r="39" spans="1:6" ht="18" customHeight="1">
      <c r="A39" s="66"/>
      <c r="B39" s="66"/>
      <c r="C39" s="67" t="s">
        <v>84</v>
      </c>
      <c r="D39" s="67"/>
      <c r="E39" s="67"/>
      <c r="F39" s="59"/>
    </row>
  </sheetData>
  <sheetProtection/>
  <mergeCells count="42">
    <mergeCell ref="A3:E3"/>
    <mergeCell ref="A4:E4"/>
    <mergeCell ref="C5:E5"/>
    <mergeCell ref="C6:E6"/>
    <mergeCell ref="C9:E9"/>
    <mergeCell ref="C10:E10"/>
    <mergeCell ref="C11:E11"/>
    <mergeCell ref="C14:E14"/>
    <mergeCell ref="C17:E17"/>
    <mergeCell ref="C18:E18"/>
    <mergeCell ref="C21:E21"/>
    <mergeCell ref="C22:E22"/>
    <mergeCell ref="C26:E26"/>
    <mergeCell ref="C27:E27"/>
    <mergeCell ref="C28:E28"/>
    <mergeCell ref="C31:E31"/>
    <mergeCell ref="C32:E32"/>
    <mergeCell ref="C33:E33"/>
    <mergeCell ref="C34:E34"/>
    <mergeCell ref="C35:E35"/>
    <mergeCell ref="C38:E38"/>
    <mergeCell ref="C39:E39"/>
    <mergeCell ref="A5:A8"/>
    <mergeCell ref="A9:A13"/>
    <mergeCell ref="A14:A39"/>
    <mergeCell ref="B9:B10"/>
    <mergeCell ref="B11:B13"/>
    <mergeCell ref="B14:B17"/>
    <mergeCell ref="B18:B20"/>
    <mergeCell ref="B21:B22"/>
    <mergeCell ref="B23:B25"/>
    <mergeCell ref="B26:B27"/>
    <mergeCell ref="B28:B32"/>
    <mergeCell ref="B33:B34"/>
    <mergeCell ref="B35:B37"/>
    <mergeCell ref="B38:B39"/>
    <mergeCell ref="C23:E25"/>
    <mergeCell ref="C36:E37"/>
    <mergeCell ref="C29:E30"/>
    <mergeCell ref="C19:E20"/>
    <mergeCell ref="C12:E13"/>
    <mergeCell ref="C15:E16"/>
  </mergeCells>
  <printOptions horizontalCentered="1"/>
  <pageMargins left="0.55" right="0.55" top="0.61" bottom="0.6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乖乖云1402471619</cp:lastModifiedBy>
  <cp:lastPrinted>2017-11-24T09:13:06Z</cp:lastPrinted>
  <dcterms:created xsi:type="dcterms:W3CDTF">1996-12-17T01:32:42Z</dcterms:created>
  <dcterms:modified xsi:type="dcterms:W3CDTF">2018-01-08T07:26:14Z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