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 firstSheet="4" activeTab="4"/>
  </bookViews>
  <sheets>
    <sheet name="表一财政拨款收支决算表" sheetId="1" r:id="rId1"/>
    <sheet name="表二一般公共预算支出决算表" sheetId="2" r:id="rId2"/>
    <sheet name="表三一般公共预算基本支出决算表" sheetId="3" r:id="rId3"/>
    <sheet name="表四一般公共预算“三公”经费支出决算表" sheetId="4" r:id="rId4"/>
    <sheet name="表五政府性基金支出决算表" sheetId="5" r:id="rId5"/>
    <sheet name="表六部门收支决算总表" sheetId="6" r:id="rId6"/>
    <sheet name="表七部门收入决算总表" sheetId="7" r:id="rId7"/>
    <sheet name="表八部门支出决算总表" sheetId="8" r:id="rId8"/>
  </sheets>
  <calcPr calcId="124519"/>
</workbook>
</file>

<file path=xl/calcChain.xml><?xml version="1.0" encoding="utf-8"?>
<calcChain xmlns="http://schemas.openxmlformats.org/spreadsheetml/2006/main">
  <c r="D31" i="2"/>
  <c r="C29" i="8"/>
  <c r="D28" i="2"/>
  <c r="C28"/>
  <c r="E16" i="1"/>
  <c r="D16"/>
  <c r="B5"/>
  <c r="B15" i="6"/>
  <c r="B20" s="1"/>
  <c r="D6" i="5"/>
  <c r="D7"/>
  <c r="D5"/>
  <c r="C44" i="3"/>
  <c r="E14" i="2"/>
  <c r="E31" s="1"/>
  <c r="D15"/>
  <c r="C15" s="1"/>
  <c r="D22"/>
  <c r="C22" s="1"/>
  <c r="D10" i="1"/>
  <c r="C23" i="8"/>
  <c r="C18"/>
  <c r="D26" i="7"/>
  <c r="G26"/>
  <c r="K26"/>
  <c r="D15" i="6"/>
  <c r="D20" s="1"/>
  <c r="A6" i="4"/>
  <c r="E42" i="3"/>
  <c r="C6"/>
  <c r="C7"/>
  <c r="C8"/>
  <c r="C9"/>
  <c r="C10"/>
  <c r="C11"/>
  <c r="C12"/>
  <c r="C13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7"/>
  <c r="C38"/>
  <c r="C39"/>
  <c r="C40"/>
  <c r="C41"/>
  <c r="C42"/>
  <c r="C43"/>
  <c r="E14"/>
  <c r="C14" s="1"/>
  <c r="D36"/>
  <c r="C36" s="1"/>
  <c r="D5"/>
  <c r="C5" s="1"/>
  <c r="C11" i="2"/>
  <c r="A32"/>
  <c r="D6" i="1"/>
  <c r="D5" s="1"/>
  <c r="D7"/>
  <c r="D8"/>
  <c r="D12"/>
  <c r="D13"/>
  <c r="D15"/>
  <c r="E5"/>
  <c r="C8" i="2"/>
  <c r="C6"/>
  <c r="C7"/>
  <c r="C9"/>
  <c r="C10"/>
  <c r="C16"/>
  <c r="C18"/>
  <c r="C19"/>
  <c r="C24"/>
  <c r="D14" i="8"/>
  <c r="C11"/>
  <c r="C5"/>
  <c r="C8"/>
  <c r="C26"/>
  <c r="C6"/>
  <c r="C7"/>
  <c r="C9"/>
  <c r="C10"/>
  <c r="C12"/>
  <c r="C13"/>
  <c r="C16"/>
  <c r="C17"/>
  <c r="C19"/>
  <c r="C20"/>
  <c r="C21"/>
  <c r="C14" s="1"/>
  <c r="C22"/>
  <c r="C24"/>
  <c r="C25"/>
  <c r="C27"/>
  <c r="C28"/>
  <c r="E34"/>
  <c r="D34"/>
  <c r="E20" i="7"/>
  <c r="E14"/>
  <c r="E26" s="1"/>
  <c r="C6"/>
  <c r="C7"/>
  <c r="C8"/>
  <c r="C9"/>
  <c r="C10"/>
  <c r="C11"/>
  <c r="C12"/>
  <c r="C13"/>
  <c r="C15"/>
  <c r="C16"/>
  <c r="C17"/>
  <c r="C18"/>
  <c r="C19"/>
  <c r="C20"/>
  <c r="C21"/>
  <c r="C22"/>
  <c r="C23"/>
  <c r="C24"/>
  <c r="C25"/>
  <c r="C5"/>
  <c r="B16" i="1"/>
  <c r="D14" i="2" l="1"/>
  <c r="C34" i="8"/>
  <c r="C26" i="7"/>
  <c r="C14"/>
  <c r="D45" i="3"/>
  <c r="C45" s="1"/>
  <c r="E45"/>
  <c r="C14" i="2" l="1"/>
  <c r="C31" s="1"/>
</calcChain>
</file>

<file path=xl/sharedStrings.xml><?xml version="1.0" encoding="utf-8"?>
<sst xmlns="http://schemas.openxmlformats.org/spreadsheetml/2006/main" count="269" uniqueCount="190">
  <si>
    <t>收入</t>
  </si>
  <si>
    <t>支出</t>
  </si>
  <si>
    <t>项目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</si>
  <si>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</si>
  <si>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</si>
  <si>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</si>
  <si>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</si>
  <si>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</si>
  <si>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</si>
  <si>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（二）政府性基金预算拨款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</si>
  <si>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</si>
  <si>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</si>
  <si>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</si>
  <si>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</si>
  <si>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</si>
  <si>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</si>
  <si>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</si>
  <si>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</si>
  <si>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</si>
  <si>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</si>
  <si>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</si>
  <si>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</si>
  <si>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经济分类科目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</si>
  <si>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</si>
  <si>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</si>
  <si>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</si>
  <si>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</si>
  <si>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</si>
  <si>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</si>
  <si>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 xml:space="preserve"> 商品和服务支出</t>
  </si>
  <si>
    <t>办公费</t>
  </si>
  <si>
    <t>因公出国(境)费</t>
  </si>
  <si>
    <t>公务用车购置及运行费</t>
  </si>
  <si>
    <t>公务接待费</t>
  </si>
  <si>
    <t>公务用车购置费</t>
  </si>
  <si>
    <t>公务用车运行费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</si>
  <si>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</si>
  <si>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</si>
  <si>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</si>
  <si>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</si>
  <si>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</si>
  <si>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</si>
  <si>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</si>
  <si>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</si>
  <si>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</si>
  <si>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</si>
  <si>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</si>
  <si>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</si>
  <si>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</si>
  <si>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</si>
  <si>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本年收入合计</t>
  </si>
  <si>
    <t>本年支出合计</t>
  </si>
  <si>
    <t>用事业基金弥补收支差额</t>
  </si>
  <si>
    <t>上年结转</t>
  </si>
  <si>
    <t>结转下年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</si>
  <si>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</si>
  <si>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</si>
  <si>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</si>
  <si>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</si>
  <si>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</si>
  <si>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</si>
  <si>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</si>
  <si>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</si>
  <si>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上缴上级支出</t>
  </si>
  <si>
    <t>事业单位经营支出</t>
  </si>
  <si>
    <t>单位：万元</t>
    <phoneticPr fontId="1" type="noConversion"/>
  </si>
  <si>
    <t xml:space="preserve">   </t>
    <phoneticPr fontId="1" type="noConversion"/>
  </si>
  <si>
    <t xml:space="preserve">                                      单位：万元</t>
    <phoneticPr fontId="1" type="noConversion"/>
  </si>
  <si>
    <t>单位：万元</t>
    <phoneticPr fontId="1" type="noConversion"/>
  </si>
  <si>
    <t xml:space="preserve">填报单位：XXX（部门）                                             </t>
    <phoneticPr fontId="1" type="noConversion"/>
  </si>
  <si>
    <t>单位：万元</t>
    <phoneticPr fontId="1" type="noConversion"/>
  </si>
  <si>
    <t>单位：万元</t>
    <phoneticPr fontId="1" type="noConversion"/>
  </si>
  <si>
    <t>政府性基金预算拨款收入</t>
    <phoneticPr fontId="1" type="noConversion"/>
  </si>
  <si>
    <t>对下级单位
补助支出</t>
    <phoneticPr fontId="1" type="noConversion"/>
  </si>
  <si>
    <t>决算数</t>
    <phoneticPr fontId="1" type="noConversion"/>
  </si>
  <si>
    <t>部门支出决算总表</t>
    <phoneticPr fontId="1" type="noConversion"/>
  </si>
  <si>
    <t>部门收入决算总表</t>
    <phoneticPr fontId="1" type="noConversion"/>
  </si>
  <si>
    <t>部门收支决算总表</t>
    <phoneticPr fontId="1" type="noConversion"/>
  </si>
  <si>
    <t>财政拨款收支决算总表</t>
    <phoneticPr fontId="1" type="noConversion"/>
  </si>
  <si>
    <t>一般公共预算基本支出决算表</t>
    <phoneticPr fontId="1" type="noConversion"/>
  </si>
  <si>
    <t>一般公共预算“三公”经费支出决算表</t>
    <phoneticPr fontId="1" type="noConversion"/>
  </si>
  <si>
    <t>一般公共预算支出决算表</t>
    <phoneticPr fontId="1" type="noConversion"/>
  </si>
  <si>
    <t>政府性基金支出决算表</t>
    <phoneticPr fontId="1" type="noConversion"/>
  </si>
  <si>
    <t>表1：</t>
    <phoneticPr fontId="1" type="noConversion"/>
  </si>
  <si>
    <t>表2：</t>
    <phoneticPr fontId="1" type="noConversion"/>
  </si>
  <si>
    <t>表3：</t>
    <phoneticPr fontId="1" type="noConversion"/>
  </si>
  <si>
    <t>表4：</t>
    <phoneticPr fontId="1" type="noConversion"/>
  </si>
  <si>
    <t>表5：</t>
    <phoneticPr fontId="1" type="noConversion"/>
  </si>
  <si>
    <t>表6：</t>
    <phoneticPr fontId="1" type="noConversion"/>
  </si>
  <si>
    <t>表7：</t>
    <phoneticPr fontId="1" type="noConversion"/>
  </si>
  <si>
    <t>表8：</t>
    <phoneticPr fontId="1" type="noConversion"/>
  </si>
  <si>
    <t>其他工资福利支出</t>
    <phoneticPr fontId="1" type="noConversion"/>
  </si>
  <si>
    <t>差旅费</t>
    <phoneticPr fontId="1" type="noConversion"/>
  </si>
  <si>
    <t>维修费</t>
    <phoneticPr fontId="1" type="noConversion"/>
  </si>
  <si>
    <t>会议费</t>
    <phoneticPr fontId="1" type="noConversion"/>
  </si>
  <si>
    <t>培训费</t>
    <phoneticPr fontId="1" type="noConversion"/>
  </si>
  <si>
    <t>公务接待费</t>
    <phoneticPr fontId="1" type="noConversion"/>
  </si>
  <si>
    <t>劳务费</t>
    <phoneticPr fontId="1" type="noConversion"/>
  </si>
  <si>
    <t>福利费</t>
    <phoneticPr fontId="1" type="noConversion"/>
  </si>
  <si>
    <t>公务用车运行维护费</t>
    <phoneticPr fontId="1" type="noConversion"/>
  </si>
  <si>
    <t>其他商品和服务支出</t>
    <phoneticPr fontId="1" type="noConversion"/>
  </si>
  <si>
    <t>对个人家庭补助</t>
    <phoneticPr fontId="1" type="noConversion"/>
  </si>
  <si>
    <t>医疗卫生与计划生育支出</t>
    <phoneticPr fontId="1" type="noConversion"/>
  </si>
  <si>
    <t>行政事业单位离退休</t>
    <phoneticPr fontId="1" type="noConversion"/>
  </si>
  <si>
    <t>事业单位离退休</t>
    <phoneticPr fontId="1" type="noConversion"/>
  </si>
  <si>
    <t>公立医院</t>
    <phoneticPr fontId="1" type="noConversion"/>
  </si>
  <si>
    <t>中医（民族）医院</t>
    <phoneticPr fontId="1" type="noConversion"/>
  </si>
  <si>
    <t>公共卫生</t>
    <phoneticPr fontId="1" type="noConversion"/>
  </si>
  <si>
    <t>其他公共卫生支出</t>
    <phoneticPr fontId="1" type="noConversion"/>
  </si>
  <si>
    <t>中医药</t>
    <phoneticPr fontId="1" type="noConversion"/>
  </si>
  <si>
    <t>土地开发支出</t>
    <phoneticPr fontId="1" type="noConversion"/>
  </si>
  <si>
    <t>水费</t>
    <phoneticPr fontId="1" type="noConversion"/>
  </si>
  <si>
    <t>电费</t>
    <phoneticPr fontId="1" type="noConversion"/>
  </si>
  <si>
    <t>取暖费</t>
    <phoneticPr fontId="1" type="noConversion"/>
  </si>
  <si>
    <t>工会经费</t>
    <phoneticPr fontId="1" type="noConversion"/>
  </si>
  <si>
    <t>退休费</t>
    <phoneticPr fontId="1" type="noConversion"/>
  </si>
  <si>
    <t>医疗费</t>
    <phoneticPr fontId="1" type="noConversion"/>
  </si>
  <si>
    <t>购房补贴</t>
    <phoneticPr fontId="1" type="noConversion"/>
  </si>
  <si>
    <t>其他对个人家庭补助支出</t>
    <phoneticPr fontId="1" type="noConversion"/>
  </si>
  <si>
    <t>历史名城与古迹</t>
    <phoneticPr fontId="1" type="noConversion"/>
  </si>
  <si>
    <t>结余分配</t>
    <phoneticPr fontId="1" type="noConversion"/>
  </si>
  <si>
    <t>结转下年</t>
    <phoneticPr fontId="1" type="noConversion"/>
  </si>
  <si>
    <t>其他资本性支出</t>
    <phoneticPr fontId="1" type="noConversion"/>
  </si>
  <si>
    <t>办公设备购置</t>
    <phoneticPr fontId="1" type="noConversion"/>
  </si>
  <si>
    <t>专用设备购置</t>
    <phoneticPr fontId="1" type="noConversion"/>
  </si>
  <si>
    <t>结余分配</t>
    <phoneticPr fontId="1" type="noConversion"/>
  </si>
  <si>
    <t>（十一）城乡社区支出</t>
    <phoneticPr fontId="1" type="noConversion"/>
  </si>
  <si>
    <t>（十)医疗卫生与计划生育支出</t>
    <phoneticPr fontId="1" type="noConversion"/>
  </si>
  <si>
    <t>（十一）城乡社区支出</t>
    <phoneticPr fontId="1" type="noConversion"/>
  </si>
  <si>
    <t>城乡社区支出</t>
    <phoneticPr fontId="1" type="noConversion"/>
  </si>
  <si>
    <t>国有土地使用权</t>
    <phoneticPr fontId="1" type="noConversion"/>
  </si>
  <si>
    <t>土地开发支出</t>
    <phoneticPr fontId="1" type="noConversion"/>
  </si>
  <si>
    <t>文化体育与传媒支出</t>
    <phoneticPr fontId="1" type="noConversion"/>
  </si>
  <si>
    <t>文物</t>
    <phoneticPr fontId="1" type="noConversion"/>
  </si>
  <si>
    <t>一般公共服务支出</t>
    <phoneticPr fontId="1" type="noConversion"/>
  </si>
  <si>
    <t>其他一般公共服务支出</t>
    <phoneticPr fontId="1" type="noConversion"/>
  </si>
  <si>
    <t>行政事业单位医疗</t>
    <phoneticPr fontId="1" type="noConversion"/>
  </si>
  <si>
    <t>事业单位医疗</t>
    <phoneticPr fontId="1" type="noConversion"/>
  </si>
  <si>
    <t>住房保障支出</t>
    <phoneticPr fontId="1" type="noConversion"/>
  </si>
  <si>
    <t>住房改革支出</t>
    <phoneticPr fontId="1" type="noConversion"/>
  </si>
  <si>
    <t>住房公积金</t>
    <phoneticPr fontId="1" type="noConversion"/>
  </si>
  <si>
    <t>其他行政事业单位医疗支出</t>
    <phoneticPr fontId="1" type="noConversion"/>
  </si>
  <si>
    <t>其他社会保障缴费</t>
    <phoneticPr fontId="1" type="noConversion"/>
  </si>
  <si>
    <t>伙食补助</t>
    <phoneticPr fontId="1" type="noConversion"/>
  </si>
  <si>
    <t>机关事业单位养老保险缴费</t>
    <phoneticPr fontId="1" type="noConversion"/>
  </si>
  <si>
    <t>印刷费</t>
    <phoneticPr fontId="1" type="noConversion"/>
  </si>
  <si>
    <t>物业管理费</t>
    <phoneticPr fontId="1" type="noConversion"/>
  </si>
  <si>
    <t>住房公积金</t>
    <phoneticPr fontId="1" type="noConversion"/>
  </si>
  <si>
    <r>
      <t xml:space="preserve"> 201</t>
    </r>
    <r>
      <rPr>
        <sz val="10.5"/>
        <color indexed="8"/>
        <rFont val="宋体"/>
        <family val="3"/>
        <charset val="134"/>
      </rPr>
      <t>6</t>
    </r>
    <r>
      <rPr>
        <sz val="10.5"/>
        <color indexed="8"/>
        <rFont val="宋体"/>
        <family val="3"/>
        <charset val="134"/>
      </rPr>
      <t>年决算数</t>
    </r>
    <phoneticPr fontId="1" type="noConversion"/>
  </si>
  <si>
    <r>
      <t xml:space="preserve"> 201</t>
    </r>
    <r>
      <rPr>
        <sz val="10.5"/>
        <color indexed="8"/>
        <rFont val="宋体"/>
        <family val="3"/>
        <charset val="134"/>
      </rPr>
      <t>7</t>
    </r>
    <r>
      <rPr>
        <sz val="10.5"/>
        <color indexed="8"/>
        <rFont val="宋体"/>
        <family val="3"/>
        <charset val="134"/>
      </rPr>
      <t>年决算数</t>
    </r>
    <phoneticPr fontId="1" type="noConversion"/>
  </si>
  <si>
    <t>七、文化体育与传媒支出</t>
    <phoneticPr fontId="1" type="noConversion"/>
  </si>
  <si>
    <t>（八）社会保障和就业支出</t>
    <phoneticPr fontId="1" type="noConversion"/>
  </si>
  <si>
    <t>十九住房保障支出</t>
    <phoneticPr fontId="1" type="noConversion"/>
  </si>
  <si>
    <t>其他公立医院支出</t>
    <phoneticPr fontId="1" type="noConversion"/>
  </si>
  <si>
    <t>行政事业单位医疗</t>
    <phoneticPr fontId="1" type="noConversion"/>
  </si>
  <si>
    <t>事业单位医疗</t>
    <phoneticPr fontId="1" type="noConversion"/>
  </si>
  <si>
    <t>其他行政事业单位医疗支出</t>
    <phoneticPr fontId="1" type="noConversion"/>
  </si>
  <si>
    <t>重点公共卫生专项</t>
    <phoneticPr fontId="1" type="noConversion"/>
  </si>
  <si>
    <t>重大公共卫生专项</t>
    <phoneticPr fontId="1" type="noConversion"/>
  </si>
  <si>
    <t>文物</t>
    <phoneticPr fontId="1" type="noConversion"/>
  </si>
  <si>
    <t>社会保障与就业支出</t>
    <phoneticPr fontId="1" type="noConversion"/>
  </si>
  <si>
    <t>中医药</t>
    <phoneticPr fontId="1" type="noConversion"/>
  </si>
  <si>
    <t>中医（民族医）药专项</t>
    <phoneticPr fontId="1" type="noConversion"/>
  </si>
  <si>
    <t>国有土地使用权出让收入及对应专项债务收入安排的支出</t>
    <phoneticPr fontId="1" type="noConversion"/>
  </si>
  <si>
    <t>土地开发支出</t>
    <phoneticPr fontId="1" type="noConversion"/>
  </si>
  <si>
    <t>住房改革支出</t>
    <phoneticPr fontId="1" type="noConversion"/>
  </si>
  <si>
    <t>住房公积金</t>
    <phoneticPr fontId="1" type="noConversion"/>
  </si>
  <si>
    <t>文化</t>
    <phoneticPr fontId="1" type="noConversion"/>
  </si>
  <si>
    <t>文化创作与保护</t>
    <phoneticPr fontId="1" type="noConversion"/>
  </si>
  <si>
    <t>公共卫生支出</t>
    <phoneticPr fontId="1" type="noConversion"/>
  </si>
  <si>
    <t>（九)医疗卫生与计划生育支出</t>
    <phoneticPr fontId="1" type="noConversion"/>
  </si>
  <si>
    <t>（十九）住房保障支出</t>
    <phoneticPr fontId="1" type="noConversion"/>
  </si>
  <si>
    <t>（一）一般公共服务支出</t>
    <phoneticPr fontId="1" type="noConversion"/>
  </si>
  <si>
    <t>（七）文化体育与传媒支出</t>
    <phoneticPr fontId="1" type="noConversion"/>
  </si>
  <si>
    <t>2017年决算数</t>
    <phoneticPr fontId="1" type="noConversion"/>
  </si>
  <si>
    <t>国有土地使用权出让收入及对应专项债务收入安排的支出</t>
    <phoneticPr fontId="1" type="noConversion"/>
  </si>
  <si>
    <t>城乡社区支出</t>
    <phoneticPr fontId="1" type="noConversion"/>
  </si>
  <si>
    <t>2017年基本支出</t>
    <phoneticPr fontId="1" type="noConversion"/>
  </si>
  <si>
    <t>职业年金</t>
    <phoneticPr fontId="1" type="noConversion"/>
  </si>
  <si>
    <t>咨询费</t>
    <phoneticPr fontId="1" type="noConversion"/>
  </si>
  <si>
    <t>手续费</t>
    <phoneticPr fontId="1" type="noConversion"/>
  </si>
  <si>
    <t>邮电费</t>
    <phoneticPr fontId="1" type="noConversion"/>
  </si>
  <si>
    <t>专用材料费</t>
    <phoneticPr fontId="1" type="noConversion"/>
  </si>
  <si>
    <t>专用燃料费</t>
    <phoneticPr fontId="1" type="noConversion"/>
  </si>
  <si>
    <t>总计</t>
    <phoneticPr fontId="1" type="noConversion"/>
  </si>
  <si>
    <t xml:space="preserve">     （一）一般公共预算拨款</t>
    <phoneticPr fontId="1" type="noConversion"/>
  </si>
  <si>
    <t xml:space="preserve">      （二）政府性基金预算拨款</t>
    <phoneticPr fontId="1" type="noConversion"/>
  </si>
  <si>
    <t>（三） 事业收入</t>
    <phoneticPr fontId="1" type="noConversion"/>
  </si>
  <si>
    <t>（四）其他收入</t>
    <phoneticPr fontId="1" type="noConversion"/>
  </si>
  <si>
    <t>一、结余分配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</si>
</sst>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.0_ "/>
    <numFmt numFmtId="177" formatCode="0.00_ "/>
    <numFmt numFmtId="178" formatCode="0.00;__xdc00_"/>
  </numFmts>
  <fonts count="24">
    <font>
      <sz val="11"/>
      <color theme="1"/>
      <name val="宋体"/>
      <charset val="134"/>
      <scheme val="minor"/>
    </font>
    <font>
      <sz val="9"/>
      <name val="宋体"/>
      <charset val="134"/>
    </font>
    <font>
      <sz val="18"/>
      <color indexed="8"/>
      <name val="方正小标宋简体"/>
      <family val="4"/>
      <charset val="134"/>
    </font>
    <font>
      <sz val="10.5"/>
      <color indexed="8"/>
      <name val="宋体"/>
      <family val="3"/>
      <charset val="134"/>
    </font>
    <font>
      <sz val="10.5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6"/>
      <color indexed="8"/>
      <name val="仿宋"/>
      <family val="3"/>
      <charset val="134"/>
    </font>
    <font>
      <sz val="14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12"/>
      <name val="宋体"/>
      <family val="3"/>
      <charset val="134"/>
    </font>
    <font>
      <sz val="10.5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16"/>
      <name val="仿宋"/>
      <family val="3"/>
      <charset val="134"/>
    </font>
    <font>
      <sz val="18"/>
      <name val="方正小标宋简体"/>
      <family val="4"/>
      <charset val="134"/>
    </font>
    <font>
      <sz val="11"/>
      <name val="宋体"/>
      <family val="3"/>
      <charset val="134"/>
    </font>
    <font>
      <sz val="10.5"/>
      <name val="宋体"/>
      <family val="3"/>
      <charset val="134"/>
    </font>
    <font>
      <sz val="16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0.5"/>
      <color indexed="8"/>
      <name val="宋体"/>
      <family val="3"/>
      <charset val="134"/>
    </font>
    <font>
      <b/>
      <sz val="11"/>
      <color indexed="12"/>
      <name val="宋体"/>
      <family val="3"/>
      <charset val="134"/>
    </font>
    <font>
      <b/>
      <sz val="10.5"/>
      <name val="宋体"/>
      <family val="3"/>
      <charset val="134"/>
    </font>
    <font>
      <b/>
      <sz val="11"/>
      <name val="宋体"/>
      <family val="3"/>
      <charset val="134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/>
    </xf>
    <xf numFmtId="0" fontId="14" fillId="0" borderId="0" xfId="0" applyFont="1" applyFill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justify" vertical="center"/>
    </xf>
    <xf numFmtId="0" fontId="17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17" fillId="0" borderId="1" xfId="0" applyFont="1" applyBorder="1">
      <alignment vertical="center"/>
    </xf>
    <xf numFmtId="0" fontId="17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0" xfId="0" applyFont="1">
      <alignment vertical="center"/>
    </xf>
    <xf numFmtId="176" fontId="19" fillId="0" borderId="1" xfId="0" applyNumberFormat="1" applyFont="1" applyBorder="1" applyAlignment="1">
      <alignment horizontal="center" vertical="center" wrapText="1"/>
    </xf>
    <xf numFmtId="0" fontId="18" fillId="0" borderId="0" xfId="0" applyFo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18" fillId="0" borderId="1" xfId="0" applyFont="1" applyBorder="1">
      <alignment vertical="center"/>
    </xf>
    <xf numFmtId="0" fontId="18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center" wrapText="1"/>
    </xf>
    <xf numFmtId="0" fontId="15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/>
    </xf>
    <xf numFmtId="177" fontId="21" fillId="0" borderId="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5" fillId="0" borderId="1" xfId="0" applyNumberFormat="1" applyFont="1" applyBorder="1" applyAlignment="1">
      <alignment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0" fillId="0" borderId="8" xfId="0" applyFont="1" applyBorder="1" applyAlignment="1">
      <alignment horizontal="right" vertical="center"/>
    </xf>
    <xf numFmtId="0" fontId="17" fillId="0" borderId="8" xfId="0" applyFont="1" applyBorder="1" applyAlignment="1">
      <alignment horizontal="right" vertical="center"/>
    </xf>
    <xf numFmtId="0" fontId="8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8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opLeftCell="A7" workbookViewId="0">
      <selection activeCell="D5" sqref="D5"/>
    </sheetView>
  </sheetViews>
  <sheetFormatPr defaultRowHeight="13.5"/>
  <cols>
    <col min="1" max="1" width="28.25" customWidth="1"/>
    <col min="2" max="2" width="20.25" customWidth="1"/>
    <col min="3" max="3" width="23.375" customWidth="1"/>
    <col min="4" max="4" width="13.25" customWidth="1"/>
    <col min="5" max="5" width="20.875" customWidth="1"/>
    <col min="6" max="6" width="23.75" customWidth="1"/>
  </cols>
  <sheetData>
    <row r="1" spans="1:6" ht="24">
      <c r="A1" s="14" t="s">
        <v>83</v>
      </c>
      <c r="C1" s="1" t="s">
        <v>78</v>
      </c>
    </row>
    <row r="2" spans="1:6" ht="19.5" thickBot="1">
      <c r="A2" s="68" t="s">
        <v>66</v>
      </c>
      <c r="B2" s="69"/>
      <c r="C2" s="12"/>
      <c r="D2" s="12"/>
      <c r="E2" s="67" t="s">
        <v>65</v>
      </c>
      <c r="F2" s="67"/>
    </row>
    <row r="3" spans="1:6" ht="21.6" customHeight="1">
      <c r="A3" s="64" t="s">
        <v>0</v>
      </c>
      <c r="B3" s="65"/>
      <c r="C3" s="64" t="s">
        <v>1</v>
      </c>
      <c r="D3" s="66"/>
      <c r="E3" s="66"/>
      <c r="F3" s="65"/>
    </row>
    <row r="4" spans="1:6">
      <c r="A4" s="9" t="s">
        <v>2</v>
      </c>
      <c r="B4" s="9" t="s">
        <v>74</v>
      </c>
      <c r="C4" s="9" t="s">
        <v>2</v>
      </c>
      <c r="D4" s="9" t="s">
        <v>3</v>
      </c>
      <c r="E4" s="10" t="s">
        <v>4</v>
      </c>
      <c r="F4" s="10" t="s">
        <v>5</v>
      </c>
    </row>
    <row r="5" spans="1:6" ht="33.75" customHeight="1">
      <c r="A5" s="57" t="s">
        <v>6</v>
      </c>
      <c r="B5" s="57">
        <f>B6+B7+B8+B9</f>
        <v>13905.6</v>
      </c>
      <c r="C5" s="57" t="s">
        <v>7</v>
      </c>
      <c r="D5" s="57">
        <f>SUM(D6:D12)</f>
        <v>12001.72</v>
      </c>
      <c r="E5" s="57">
        <f>SUM(E6:E12)</f>
        <v>11994.949999999999</v>
      </c>
      <c r="F5" s="57">
        <v>6.77</v>
      </c>
    </row>
    <row r="6" spans="1:6" ht="33.75" customHeight="1">
      <c r="A6" s="58" t="s">
        <v>185</v>
      </c>
      <c r="B6" s="58">
        <v>5681.07</v>
      </c>
      <c r="C6" s="58" t="s">
        <v>172</v>
      </c>
      <c r="D6" s="57">
        <f t="shared" ref="D6:D15" si="0">SUM(E6:F6)</f>
        <v>0.8</v>
      </c>
      <c r="E6" s="57">
        <v>0.8</v>
      </c>
      <c r="F6" s="57">
        <v>0</v>
      </c>
    </row>
    <row r="7" spans="1:6" ht="33.75" customHeight="1">
      <c r="A7" s="58" t="s">
        <v>186</v>
      </c>
      <c r="B7" s="58">
        <v>0</v>
      </c>
      <c r="C7" s="59" t="s">
        <v>173</v>
      </c>
      <c r="D7" s="57">
        <f t="shared" si="0"/>
        <v>600</v>
      </c>
      <c r="E7" s="59">
        <v>600</v>
      </c>
      <c r="F7" s="59">
        <v>0</v>
      </c>
    </row>
    <row r="8" spans="1:6" ht="33.75" customHeight="1">
      <c r="A8" s="58" t="s">
        <v>187</v>
      </c>
      <c r="B8" s="58">
        <v>7798.25</v>
      </c>
      <c r="C8" s="58" t="s">
        <v>151</v>
      </c>
      <c r="D8" s="57">
        <f t="shared" si="0"/>
        <v>14.08</v>
      </c>
      <c r="E8" s="57">
        <v>14.08</v>
      </c>
      <c r="F8" s="57">
        <v>0</v>
      </c>
    </row>
    <row r="9" spans="1:6" ht="33.75" customHeight="1">
      <c r="A9" s="58" t="s">
        <v>188</v>
      </c>
      <c r="B9" s="58">
        <v>426.28</v>
      </c>
      <c r="C9" s="58"/>
      <c r="D9" s="57"/>
      <c r="E9" s="57"/>
      <c r="F9" s="57"/>
    </row>
    <row r="10" spans="1:6" ht="33.75" customHeight="1">
      <c r="A10" s="58" t="s">
        <v>10</v>
      </c>
      <c r="B10" s="58">
        <v>1079.6199999999999</v>
      </c>
      <c r="C10" s="58" t="s">
        <v>170</v>
      </c>
      <c r="D10" s="57">
        <f t="shared" si="0"/>
        <v>11246.96</v>
      </c>
      <c r="E10" s="57">
        <v>11246.96</v>
      </c>
      <c r="F10" s="57">
        <v>0</v>
      </c>
    </row>
    <row r="11" spans="1:6" ht="33.75" customHeight="1">
      <c r="A11" s="58" t="s">
        <v>8</v>
      </c>
      <c r="B11" s="58">
        <v>1079.6199999999999</v>
      </c>
      <c r="C11" s="58" t="s">
        <v>126</v>
      </c>
      <c r="D11" s="57">
        <v>6.77</v>
      </c>
      <c r="E11" s="57">
        <v>0</v>
      </c>
      <c r="F11" s="57">
        <v>6.77</v>
      </c>
    </row>
    <row r="12" spans="1:6" ht="33.75" customHeight="1">
      <c r="A12" s="58" t="s">
        <v>9</v>
      </c>
      <c r="B12" s="58">
        <v>0</v>
      </c>
      <c r="C12" s="58" t="s">
        <v>171</v>
      </c>
      <c r="D12" s="57">
        <f t="shared" si="0"/>
        <v>133.11000000000001</v>
      </c>
      <c r="E12" s="57">
        <v>133.11000000000001</v>
      </c>
      <c r="F12" s="57">
        <v>0</v>
      </c>
    </row>
    <row r="13" spans="1:6" ht="33.75" customHeight="1">
      <c r="A13" s="58"/>
      <c r="B13" s="58"/>
      <c r="C13" s="58" t="s">
        <v>189</v>
      </c>
      <c r="D13" s="57">
        <f t="shared" si="0"/>
        <v>1913.71</v>
      </c>
      <c r="E13" s="57">
        <v>1913.71</v>
      </c>
      <c r="F13" s="57">
        <v>0</v>
      </c>
    </row>
    <row r="14" spans="1:6" ht="33.75" customHeight="1">
      <c r="A14" s="58"/>
      <c r="B14" s="58"/>
      <c r="C14" s="58" t="s">
        <v>12</v>
      </c>
      <c r="D14" s="57">
        <v>1069.79</v>
      </c>
      <c r="E14" s="57">
        <v>1069.79</v>
      </c>
      <c r="F14" s="57">
        <v>0</v>
      </c>
    </row>
    <row r="15" spans="1:6" ht="33.75" customHeight="1">
      <c r="A15" s="58"/>
      <c r="B15" s="58"/>
      <c r="C15" s="58"/>
      <c r="D15" s="57">
        <f t="shared" si="0"/>
        <v>0</v>
      </c>
      <c r="E15" s="57"/>
      <c r="F15" s="57">
        <v>0</v>
      </c>
    </row>
    <row r="16" spans="1:6" ht="33.75" customHeight="1">
      <c r="A16" s="58" t="s">
        <v>13</v>
      </c>
      <c r="B16" s="58">
        <f>SUM(B5+B10)</f>
        <v>14985.220000000001</v>
      </c>
      <c r="C16" s="58" t="s">
        <v>14</v>
      </c>
      <c r="D16" s="57">
        <f>D5+D13+D14</f>
        <v>14985.220000000001</v>
      </c>
      <c r="E16" s="57">
        <f>E5+E13+E14</f>
        <v>14978.45</v>
      </c>
      <c r="F16" s="57">
        <v>6.77</v>
      </c>
    </row>
    <row r="17" spans="1:1" ht="24">
      <c r="A17" s="1"/>
    </row>
  </sheetData>
  <mergeCells count="4">
    <mergeCell ref="A3:B3"/>
    <mergeCell ref="C3:F3"/>
    <mergeCell ref="E2:F2"/>
    <mergeCell ref="A2:B2"/>
  </mergeCells>
  <phoneticPr fontId="1" type="noConversion"/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topLeftCell="A21" workbookViewId="0">
      <selection activeCell="D31" sqref="D31"/>
    </sheetView>
  </sheetViews>
  <sheetFormatPr defaultRowHeight="13.5"/>
  <cols>
    <col min="1" max="1" width="12.75" style="34" customWidth="1"/>
    <col min="2" max="2" width="21.625" style="34" customWidth="1"/>
    <col min="3" max="3" width="14" style="34" customWidth="1"/>
    <col min="4" max="4" width="12.625" style="34" customWidth="1"/>
    <col min="5" max="5" width="11.5" style="34" customWidth="1"/>
    <col min="6" max="6" width="12" style="34" customWidth="1"/>
  </cols>
  <sheetData>
    <row r="1" spans="1:6" ht="36.6" customHeight="1">
      <c r="A1" s="14" t="s">
        <v>84</v>
      </c>
      <c r="B1" s="31"/>
      <c r="C1" s="15" t="s">
        <v>81</v>
      </c>
      <c r="D1" s="32"/>
      <c r="E1" s="32"/>
      <c r="F1" s="32"/>
    </row>
    <row r="2" spans="1:6" ht="16.899999999999999" customHeight="1">
      <c r="A2" s="70" t="s">
        <v>67</v>
      </c>
      <c r="B2" s="71"/>
      <c r="C2" s="71"/>
      <c r="D2" s="71"/>
      <c r="E2" s="71"/>
      <c r="F2" s="71"/>
    </row>
    <row r="3" spans="1:6" ht="45" customHeight="1">
      <c r="A3" s="74" t="s">
        <v>15</v>
      </c>
      <c r="B3" s="74"/>
      <c r="C3" s="74" t="s">
        <v>174</v>
      </c>
      <c r="D3" s="74"/>
      <c r="E3" s="74"/>
      <c r="F3" s="74" t="s">
        <v>16</v>
      </c>
    </row>
    <row r="4" spans="1:6" ht="45" customHeight="1">
      <c r="A4" s="9" t="s">
        <v>17</v>
      </c>
      <c r="B4" s="9" t="s">
        <v>18</v>
      </c>
      <c r="C4" s="9" t="s">
        <v>19</v>
      </c>
      <c r="D4" s="9" t="s">
        <v>20</v>
      </c>
      <c r="E4" s="9" t="s">
        <v>21</v>
      </c>
      <c r="F4" s="74"/>
    </row>
    <row r="5" spans="1:6" s="38" customFormat="1" ht="45" customHeight="1">
      <c r="A5" s="37">
        <v>201</v>
      </c>
      <c r="B5" s="37" t="s">
        <v>134</v>
      </c>
      <c r="C5" s="37">
        <v>0.8</v>
      </c>
      <c r="D5" s="37">
        <v>0.8</v>
      </c>
      <c r="E5" s="37">
        <v>0</v>
      </c>
      <c r="F5" s="37">
        <v>0</v>
      </c>
    </row>
    <row r="6" spans="1:6" ht="45" customHeight="1">
      <c r="A6" s="9">
        <v>20199</v>
      </c>
      <c r="B6" s="9" t="s">
        <v>135</v>
      </c>
      <c r="C6" s="9">
        <f t="shared" ref="C6:C24" si="0">SUM(D6:E6)</f>
        <v>0.8</v>
      </c>
      <c r="D6" s="9">
        <v>0.8</v>
      </c>
      <c r="E6" s="9">
        <v>0</v>
      </c>
      <c r="F6" s="9">
        <v>0</v>
      </c>
    </row>
    <row r="7" spans="1:6" ht="45" customHeight="1">
      <c r="A7" s="9">
        <v>2019999</v>
      </c>
      <c r="B7" s="9" t="s">
        <v>135</v>
      </c>
      <c r="C7" s="9">
        <f t="shared" si="0"/>
        <v>0.8</v>
      </c>
      <c r="D7" s="9">
        <v>0.8</v>
      </c>
      <c r="E7" s="9">
        <v>0</v>
      </c>
      <c r="F7" s="9">
        <v>0</v>
      </c>
    </row>
    <row r="8" spans="1:6" s="40" customFormat="1" ht="45" customHeight="1">
      <c r="A8" s="37">
        <v>207</v>
      </c>
      <c r="B8" s="37" t="s">
        <v>132</v>
      </c>
      <c r="C8" s="37">
        <f t="shared" si="0"/>
        <v>600</v>
      </c>
      <c r="D8" s="39">
        <v>0</v>
      </c>
      <c r="E8" s="37">
        <v>600</v>
      </c>
      <c r="F8" s="37">
        <v>0</v>
      </c>
    </row>
    <row r="9" spans="1:6" ht="45" customHeight="1">
      <c r="A9" s="9">
        <v>20702</v>
      </c>
      <c r="B9" s="9" t="s">
        <v>133</v>
      </c>
      <c r="C9" s="9">
        <f t="shared" si="0"/>
        <v>600</v>
      </c>
      <c r="D9" s="16">
        <v>0</v>
      </c>
      <c r="E9" s="9">
        <v>600</v>
      </c>
      <c r="F9" s="9">
        <v>0</v>
      </c>
    </row>
    <row r="10" spans="1:6" ht="45" customHeight="1">
      <c r="A10" s="9">
        <v>2070206</v>
      </c>
      <c r="B10" s="33" t="s">
        <v>119</v>
      </c>
      <c r="C10" s="9">
        <f t="shared" si="0"/>
        <v>600</v>
      </c>
      <c r="D10" s="16">
        <v>0</v>
      </c>
      <c r="E10" s="9">
        <v>600</v>
      </c>
      <c r="F10" s="9">
        <v>0</v>
      </c>
    </row>
    <row r="11" spans="1:6" s="40" customFormat="1" ht="45" customHeight="1">
      <c r="A11" s="37">
        <v>208</v>
      </c>
      <c r="B11" s="41" t="s">
        <v>160</v>
      </c>
      <c r="C11" s="37">
        <f>SUM(D11:D11)</f>
        <v>14.08</v>
      </c>
      <c r="D11" s="37">
        <v>14.08</v>
      </c>
      <c r="E11" s="42">
        <v>0</v>
      </c>
      <c r="F11" s="37">
        <v>0</v>
      </c>
    </row>
    <row r="12" spans="1:6" ht="45" customHeight="1">
      <c r="A12" s="9">
        <v>20805</v>
      </c>
      <c r="B12" s="33" t="s">
        <v>103</v>
      </c>
      <c r="C12" s="9">
        <v>14.08</v>
      </c>
      <c r="D12" s="9">
        <v>14.08</v>
      </c>
      <c r="E12" s="35">
        <v>0</v>
      </c>
      <c r="F12" s="9">
        <v>0</v>
      </c>
    </row>
    <row r="13" spans="1:6" ht="45" customHeight="1">
      <c r="A13" s="9">
        <v>2080502</v>
      </c>
      <c r="B13" s="33" t="s">
        <v>104</v>
      </c>
      <c r="C13" s="9">
        <v>14.08</v>
      </c>
      <c r="D13" s="9">
        <v>14.08</v>
      </c>
      <c r="E13" s="35">
        <v>0</v>
      </c>
      <c r="F13" s="9">
        <v>0</v>
      </c>
    </row>
    <row r="14" spans="1:6" s="40" customFormat="1" ht="45" customHeight="1">
      <c r="A14" s="37">
        <v>210</v>
      </c>
      <c r="B14" s="41" t="s">
        <v>102</v>
      </c>
      <c r="C14" s="37">
        <f>D14+E14</f>
        <v>11246.97</v>
      </c>
      <c r="D14" s="37">
        <f>D15+D22</f>
        <v>10934.48</v>
      </c>
      <c r="E14" s="37">
        <f>SUM(E18+E20)</f>
        <v>312.49</v>
      </c>
      <c r="F14" s="37">
        <v>0</v>
      </c>
    </row>
    <row r="15" spans="1:6" ht="45" customHeight="1">
      <c r="A15" s="9">
        <v>21002</v>
      </c>
      <c r="B15" s="33" t="s">
        <v>105</v>
      </c>
      <c r="C15" s="9">
        <f t="shared" si="0"/>
        <v>10765.88</v>
      </c>
      <c r="D15" s="9">
        <f>SUM(D16+D17)</f>
        <v>10765.88</v>
      </c>
      <c r="E15" s="9">
        <v>0</v>
      </c>
      <c r="F15" s="9">
        <v>0</v>
      </c>
    </row>
    <row r="16" spans="1:6" ht="45" customHeight="1">
      <c r="A16" s="9">
        <v>2100202</v>
      </c>
      <c r="B16" s="33" t="s">
        <v>106</v>
      </c>
      <c r="C16" s="9">
        <f t="shared" si="0"/>
        <v>10524.5</v>
      </c>
      <c r="D16" s="9">
        <v>10524.5</v>
      </c>
      <c r="E16" s="9">
        <v>0</v>
      </c>
      <c r="F16" s="9">
        <v>0</v>
      </c>
    </row>
    <row r="17" spans="1:6" ht="45" customHeight="1">
      <c r="A17" s="9">
        <v>2100299</v>
      </c>
      <c r="B17" s="9" t="s">
        <v>153</v>
      </c>
      <c r="C17" s="9">
        <v>241.38</v>
      </c>
      <c r="D17" s="9">
        <v>241.38</v>
      </c>
      <c r="E17" s="9">
        <v>0</v>
      </c>
      <c r="F17" s="9">
        <v>0</v>
      </c>
    </row>
    <row r="18" spans="1:6" ht="45" customHeight="1">
      <c r="A18" s="9">
        <v>21004</v>
      </c>
      <c r="B18" s="9" t="s">
        <v>169</v>
      </c>
      <c r="C18" s="9">
        <f>SUM(E18:E18)</f>
        <v>199.95</v>
      </c>
      <c r="D18" s="35">
        <v>0</v>
      </c>
      <c r="E18" s="9">
        <v>199.95</v>
      </c>
      <c r="F18" s="9">
        <v>0</v>
      </c>
    </row>
    <row r="19" spans="1:6" ht="45" customHeight="1">
      <c r="A19" s="9">
        <v>2100499</v>
      </c>
      <c r="B19" s="9" t="s">
        <v>108</v>
      </c>
      <c r="C19" s="9">
        <f>SUM(E19:E19)</f>
        <v>199.95</v>
      </c>
      <c r="D19" s="35">
        <v>0</v>
      </c>
      <c r="E19" s="62">
        <v>199.95</v>
      </c>
      <c r="F19" s="9">
        <v>0</v>
      </c>
    </row>
    <row r="20" spans="1:6" ht="45" customHeight="1">
      <c r="A20" s="9">
        <v>21006</v>
      </c>
      <c r="B20" s="33" t="s">
        <v>109</v>
      </c>
      <c r="C20" s="9">
        <v>112.54</v>
      </c>
      <c r="D20" s="9">
        <v>0</v>
      </c>
      <c r="E20" s="9">
        <v>112.54</v>
      </c>
      <c r="F20" s="9">
        <v>0</v>
      </c>
    </row>
    <row r="21" spans="1:6" ht="45" customHeight="1">
      <c r="A21" s="9">
        <v>2100601</v>
      </c>
      <c r="B21" s="33" t="s">
        <v>162</v>
      </c>
      <c r="C21" s="9">
        <v>112.54</v>
      </c>
      <c r="D21" s="9">
        <v>0</v>
      </c>
      <c r="E21" s="9">
        <v>112.54</v>
      </c>
      <c r="F21" s="9">
        <v>0</v>
      </c>
    </row>
    <row r="22" spans="1:6" ht="45" customHeight="1">
      <c r="A22" s="9">
        <v>21011</v>
      </c>
      <c r="B22" s="33" t="s">
        <v>136</v>
      </c>
      <c r="C22" s="9">
        <f t="shared" si="0"/>
        <v>168.6</v>
      </c>
      <c r="D22" s="63">
        <f>SUM(D23+D24)</f>
        <v>168.6</v>
      </c>
      <c r="E22" s="9">
        <v>0</v>
      </c>
      <c r="F22" s="9">
        <v>0</v>
      </c>
    </row>
    <row r="23" spans="1:6" ht="45" customHeight="1">
      <c r="A23" s="9">
        <v>2101102</v>
      </c>
      <c r="B23" s="33" t="s">
        <v>137</v>
      </c>
      <c r="C23" s="9">
        <v>162.07</v>
      </c>
      <c r="D23" s="9">
        <v>162.07</v>
      </c>
      <c r="E23" s="9">
        <v>0</v>
      </c>
      <c r="F23" s="9">
        <v>0</v>
      </c>
    </row>
    <row r="24" spans="1:6" ht="45" customHeight="1">
      <c r="A24" s="9">
        <v>2101199</v>
      </c>
      <c r="B24" s="33" t="s">
        <v>141</v>
      </c>
      <c r="C24" s="9">
        <f t="shared" si="0"/>
        <v>6.53</v>
      </c>
      <c r="D24" s="9">
        <v>6.53</v>
      </c>
      <c r="E24" s="9">
        <v>0</v>
      </c>
      <c r="F24" s="9">
        <v>0</v>
      </c>
    </row>
    <row r="25" spans="1:6" s="40" customFormat="1" ht="45" customHeight="1">
      <c r="A25" s="37">
        <v>212</v>
      </c>
      <c r="B25" s="41" t="s">
        <v>176</v>
      </c>
      <c r="C25" s="37">
        <v>6.77</v>
      </c>
      <c r="D25" s="37">
        <v>0</v>
      </c>
      <c r="E25" s="37">
        <v>6.77</v>
      </c>
      <c r="F25" s="37">
        <v>0</v>
      </c>
    </row>
    <row r="26" spans="1:6" ht="59.25" customHeight="1">
      <c r="A26" s="9">
        <v>21208</v>
      </c>
      <c r="B26" s="17" t="s">
        <v>175</v>
      </c>
      <c r="C26" s="9">
        <v>6.77</v>
      </c>
      <c r="D26" s="9">
        <v>0</v>
      </c>
      <c r="E26" s="9">
        <v>6.77</v>
      </c>
      <c r="F26" s="9">
        <v>0</v>
      </c>
    </row>
    <row r="27" spans="1:6" ht="45" customHeight="1">
      <c r="A27" s="9">
        <v>2120802</v>
      </c>
      <c r="B27" s="33" t="s">
        <v>110</v>
      </c>
      <c r="C27" s="9">
        <v>6.77</v>
      </c>
      <c r="D27" s="9">
        <v>0</v>
      </c>
      <c r="E27" s="9">
        <v>6.77</v>
      </c>
      <c r="F27" s="9">
        <v>0</v>
      </c>
    </row>
    <row r="28" spans="1:6" s="40" customFormat="1" ht="45" customHeight="1">
      <c r="A28" s="37">
        <v>221</v>
      </c>
      <c r="B28" s="41" t="s">
        <v>138</v>
      </c>
      <c r="C28" s="37">
        <f>C29</f>
        <v>133.1</v>
      </c>
      <c r="D28" s="37">
        <f>D29</f>
        <v>133.1</v>
      </c>
      <c r="E28" s="43">
        <v>0</v>
      </c>
      <c r="F28" s="37">
        <v>0</v>
      </c>
    </row>
    <row r="29" spans="1:6" ht="45" customHeight="1">
      <c r="A29" s="9">
        <v>22102</v>
      </c>
      <c r="B29" s="33" t="s">
        <v>139</v>
      </c>
      <c r="C29" s="9">
        <v>133.1</v>
      </c>
      <c r="D29" s="9">
        <v>133.1</v>
      </c>
      <c r="E29" s="36">
        <v>0</v>
      </c>
      <c r="F29" s="9">
        <v>0</v>
      </c>
    </row>
    <row r="30" spans="1:6" ht="45" customHeight="1">
      <c r="A30" s="9">
        <v>2210201</v>
      </c>
      <c r="B30" s="33" t="s">
        <v>140</v>
      </c>
      <c r="C30" s="9">
        <v>133.1</v>
      </c>
      <c r="D30" s="9">
        <v>133.1</v>
      </c>
      <c r="E30" s="36">
        <v>0</v>
      </c>
      <c r="F30" s="9">
        <v>0</v>
      </c>
    </row>
    <row r="31" spans="1:6" ht="45" customHeight="1">
      <c r="A31" s="9" t="s">
        <v>3</v>
      </c>
      <c r="B31" s="9" t="s">
        <v>11</v>
      </c>
      <c r="C31" s="62">
        <f>C5+C8+C11+C14+C25+C28</f>
        <v>12001.72</v>
      </c>
      <c r="D31" s="62">
        <f>D5+D8+D11+D14+D25+D28</f>
        <v>11082.46</v>
      </c>
      <c r="E31" s="61">
        <f>E5+E8+E11+E14+E25+E28</f>
        <v>919.26</v>
      </c>
      <c r="F31" s="9">
        <v>0</v>
      </c>
    </row>
    <row r="32" spans="1:6">
      <c r="A32" s="72" t="str">
        <f>C3</f>
        <v>2017年决算数</v>
      </c>
      <c r="B32" s="73"/>
      <c r="C32" s="73"/>
      <c r="D32" s="73"/>
      <c r="E32" s="73"/>
      <c r="F32" s="73"/>
    </row>
  </sheetData>
  <mergeCells count="5">
    <mergeCell ref="A2:F2"/>
    <mergeCell ref="A32:F32"/>
    <mergeCell ref="A3:B3"/>
    <mergeCell ref="C3:E3"/>
    <mergeCell ref="F3:F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topLeftCell="A19" workbookViewId="0">
      <selection activeCell="D17" sqref="D17"/>
    </sheetView>
  </sheetViews>
  <sheetFormatPr defaultRowHeight="13.5"/>
  <cols>
    <col min="1" max="1" width="10.5" customWidth="1"/>
    <col min="2" max="2" width="21.5" customWidth="1"/>
    <col min="3" max="3" width="12.25" customWidth="1"/>
    <col min="4" max="4" width="15.125" customWidth="1"/>
    <col min="5" max="5" width="13.125" customWidth="1"/>
    <col min="6" max="6" width="12" customWidth="1"/>
  </cols>
  <sheetData>
    <row r="1" spans="1:10" ht="30.6" customHeight="1">
      <c r="A1" s="14" t="s">
        <v>85</v>
      </c>
      <c r="C1" s="1" t="s">
        <v>79</v>
      </c>
    </row>
    <row r="2" spans="1:10" ht="21.6" customHeight="1">
      <c r="A2" s="3"/>
      <c r="E2" s="75" t="s">
        <v>65</v>
      </c>
      <c r="F2" s="75"/>
    </row>
    <row r="3" spans="1:10" ht="33.75" customHeight="1">
      <c r="A3" s="74" t="s">
        <v>22</v>
      </c>
      <c r="B3" s="74"/>
      <c r="C3" s="74" t="s">
        <v>177</v>
      </c>
      <c r="D3" s="74"/>
      <c r="E3" s="74"/>
      <c r="F3" s="74" t="s">
        <v>16</v>
      </c>
    </row>
    <row r="4" spans="1:10" ht="35.25" customHeight="1">
      <c r="A4" s="9" t="s">
        <v>17</v>
      </c>
      <c r="B4" s="9" t="s">
        <v>18</v>
      </c>
      <c r="C4" s="9" t="s">
        <v>3</v>
      </c>
      <c r="D4" s="9" t="s">
        <v>23</v>
      </c>
      <c r="E4" s="9" t="s">
        <v>24</v>
      </c>
      <c r="F4" s="74"/>
    </row>
    <row r="5" spans="1:10" s="40" customFormat="1" ht="24.95" customHeight="1">
      <c r="A5" s="37">
        <v>301</v>
      </c>
      <c r="B5" s="37" t="s">
        <v>25</v>
      </c>
      <c r="C5" s="37">
        <f>D5+E5</f>
        <v>3921.8999999999996</v>
      </c>
      <c r="D5" s="37">
        <f>D6+D7+D8+D9+D10+D11+D12+D13</f>
        <v>3921.8999999999996</v>
      </c>
      <c r="E5" s="37">
        <v>0</v>
      </c>
      <c r="F5" s="37">
        <v>0</v>
      </c>
    </row>
    <row r="6" spans="1:10" ht="24.95" customHeight="1">
      <c r="A6" s="9">
        <v>30101</v>
      </c>
      <c r="B6" s="9" t="s">
        <v>26</v>
      </c>
      <c r="C6" s="9">
        <f t="shared" ref="C6:C43" si="0">D6+E6</f>
        <v>623.6</v>
      </c>
      <c r="D6" s="9">
        <v>623.6</v>
      </c>
      <c r="E6" s="9">
        <v>0</v>
      </c>
      <c r="F6" s="9">
        <v>0</v>
      </c>
    </row>
    <row r="7" spans="1:10" ht="24.95" customHeight="1">
      <c r="A7" s="9">
        <v>30102</v>
      </c>
      <c r="B7" s="9" t="s">
        <v>27</v>
      </c>
      <c r="C7" s="9">
        <f t="shared" si="0"/>
        <v>1479.4</v>
      </c>
      <c r="D7" s="9">
        <v>1479.4</v>
      </c>
      <c r="E7" s="9">
        <v>0</v>
      </c>
      <c r="F7" s="9">
        <v>0</v>
      </c>
    </row>
    <row r="8" spans="1:10" ht="24.95" customHeight="1">
      <c r="A8" s="9">
        <v>30103</v>
      </c>
      <c r="B8" s="9" t="s">
        <v>28</v>
      </c>
      <c r="C8" s="9">
        <f t="shared" si="0"/>
        <v>284.5</v>
      </c>
      <c r="D8" s="9">
        <v>284.5</v>
      </c>
      <c r="E8" s="9">
        <v>0</v>
      </c>
      <c r="F8" s="9">
        <v>0</v>
      </c>
    </row>
    <row r="9" spans="1:10" ht="24.95" customHeight="1">
      <c r="A9" s="9">
        <v>30104</v>
      </c>
      <c r="B9" s="9" t="s">
        <v>142</v>
      </c>
      <c r="C9" s="9">
        <f t="shared" si="0"/>
        <v>162.1</v>
      </c>
      <c r="D9" s="9">
        <v>162.1</v>
      </c>
      <c r="E9" s="9">
        <v>0</v>
      </c>
      <c r="F9" s="9">
        <v>0</v>
      </c>
    </row>
    <row r="10" spans="1:10" ht="24.95" customHeight="1">
      <c r="A10" s="9">
        <v>30105</v>
      </c>
      <c r="B10" s="9" t="s">
        <v>143</v>
      </c>
      <c r="C10" s="9">
        <f t="shared" si="0"/>
        <v>52.6</v>
      </c>
      <c r="D10" s="9">
        <v>52.6</v>
      </c>
      <c r="E10" s="9">
        <v>0</v>
      </c>
      <c r="F10" s="9">
        <v>0</v>
      </c>
      <c r="J10" s="44"/>
    </row>
    <row r="11" spans="1:10" ht="24.95" customHeight="1">
      <c r="A11" s="9">
        <v>30106</v>
      </c>
      <c r="B11" s="9" t="s">
        <v>144</v>
      </c>
      <c r="C11" s="9">
        <f t="shared" si="0"/>
        <v>409.5</v>
      </c>
      <c r="D11" s="9">
        <v>409.5</v>
      </c>
      <c r="E11" s="9">
        <v>0</v>
      </c>
      <c r="F11" s="9">
        <v>0</v>
      </c>
      <c r="J11" s="44"/>
    </row>
    <row r="12" spans="1:10" ht="24.95" customHeight="1">
      <c r="A12" s="9">
        <v>30107</v>
      </c>
      <c r="B12" s="9" t="s">
        <v>178</v>
      </c>
      <c r="C12" s="9">
        <f t="shared" si="0"/>
        <v>129.69999999999999</v>
      </c>
      <c r="D12" s="9">
        <v>129.69999999999999</v>
      </c>
      <c r="E12" s="9">
        <v>0</v>
      </c>
      <c r="F12" s="9">
        <v>0</v>
      </c>
      <c r="J12" s="44"/>
    </row>
    <row r="13" spans="1:10" ht="24.95" customHeight="1">
      <c r="A13" s="9">
        <v>30199</v>
      </c>
      <c r="B13" s="9" t="s">
        <v>91</v>
      </c>
      <c r="C13" s="9">
        <f t="shared" si="0"/>
        <v>780.5</v>
      </c>
      <c r="D13" s="9">
        <v>780.5</v>
      </c>
      <c r="E13" s="9">
        <v>0</v>
      </c>
      <c r="F13" s="9">
        <v>0</v>
      </c>
      <c r="J13" s="44"/>
    </row>
    <row r="14" spans="1:10" s="40" customFormat="1" ht="24.95" customHeight="1">
      <c r="A14" s="37">
        <v>302</v>
      </c>
      <c r="B14" s="37" t="s">
        <v>29</v>
      </c>
      <c r="C14" s="37">
        <f t="shared" si="0"/>
        <v>3544.7659999999996</v>
      </c>
      <c r="D14" s="37">
        <v>0</v>
      </c>
      <c r="E14" s="37">
        <f>SUM(E15:E35)</f>
        <v>3544.7659999999996</v>
      </c>
      <c r="F14" s="37">
        <v>0</v>
      </c>
      <c r="J14" s="45"/>
    </row>
    <row r="15" spans="1:10" ht="24.95" customHeight="1">
      <c r="A15" s="9">
        <v>30201</v>
      </c>
      <c r="B15" s="9" t="s">
        <v>30</v>
      </c>
      <c r="C15" s="9">
        <f t="shared" si="0"/>
        <v>25.08</v>
      </c>
      <c r="D15" s="9">
        <v>0</v>
      </c>
      <c r="E15" s="9">
        <v>25.08</v>
      </c>
      <c r="F15" s="9">
        <v>0</v>
      </c>
      <c r="J15" s="44"/>
    </row>
    <row r="16" spans="1:10" ht="24.95" customHeight="1">
      <c r="A16" s="9">
        <v>30202</v>
      </c>
      <c r="B16" s="9" t="s">
        <v>145</v>
      </c>
      <c r="C16" s="9">
        <f t="shared" si="0"/>
        <v>12.25</v>
      </c>
      <c r="D16" s="9">
        <v>0</v>
      </c>
      <c r="E16" s="9">
        <v>12.25</v>
      </c>
      <c r="F16" s="9">
        <v>0</v>
      </c>
      <c r="J16" s="44"/>
    </row>
    <row r="17" spans="1:10" ht="24.95" customHeight="1">
      <c r="A17" s="9">
        <v>30203</v>
      </c>
      <c r="B17" s="9" t="s">
        <v>179</v>
      </c>
      <c r="C17" s="9">
        <f t="shared" si="0"/>
        <v>4</v>
      </c>
      <c r="D17" s="9">
        <v>0</v>
      </c>
      <c r="E17" s="9">
        <v>4</v>
      </c>
      <c r="F17" s="9">
        <v>0</v>
      </c>
      <c r="J17" s="44"/>
    </row>
    <row r="18" spans="1:10" ht="24.95" customHeight="1">
      <c r="A18" s="9">
        <v>30204</v>
      </c>
      <c r="B18" s="9" t="s">
        <v>180</v>
      </c>
      <c r="C18" s="9">
        <f t="shared" si="0"/>
        <v>6.0000000000000001E-3</v>
      </c>
      <c r="D18" s="9">
        <v>0</v>
      </c>
      <c r="E18" s="9">
        <v>6.0000000000000001E-3</v>
      </c>
      <c r="F18" s="9">
        <v>0</v>
      </c>
      <c r="J18" s="44"/>
    </row>
    <row r="19" spans="1:10" ht="24.95" customHeight="1">
      <c r="A19" s="9">
        <v>30205</v>
      </c>
      <c r="B19" s="9" t="s">
        <v>111</v>
      </c>
      <c r="C19" s="9">
        <f t="shared" si="0"/>
        <v>27.66</v>
      </c>
      <c r="D19" s="9">
        <v>0</v>
      </c>
      <c r="E19" s="9">
        <v>27.66</v>
      </c>
      <c r="F19" s="9">
        <v>0</v>
      </c>
      <c r="J19" s="44"/>
    </row>
    <row r="20" spans="1:10" ht="24.95" customHeight="1">
      <c r="A20" s="9">
        <v>30206</v>
      </c>
      <c r="B20" s="9" t="s">
        <v>112</v>
      </c>
      <c r="C20" s="9">
        <f t="shared" si="0"/>
        <v>114.76</v>
      </c>
      <c r="D20" s="9">
        <v>0</v>
      </c>
      <c r="E20" s="9">
        <v>114.76</v>
      </c>
      <c r="F20" s="9">
        <v>0</v>
      </c>
      <c r="J20" s="44"/>
    </row>
    <row r="21" spans="1:10" ht="24.95" customHeight="1">
      <c r="A21" s="9">
        <v>30207</v>
      </c>
      <c r="B21" s="9" t="s">
        <v>181</v>
      </c>
      <c r="C21" s="9">
        <f t="shared" si="0"/>
        <v>17.600000000000001</v>
      </c>
      <c r="D21" s="9">
        <v>0</v>
      </c>
      <c r="E21" s="9">
        <v>17.600000000000001</v>
      </c>
      <c r="F21" s="9">
        <v>0</v>
      </c>
      <c r="J21" s="44"/>
    </row>
    <row r="22" spans="1:10" ht="24.95" customHeight="1">
      <c r="A22" s="9">
        <v>30208</v>
      </c>
      <c r="B22" s="9" t="s">
        <v>113</v>
      </c>
      <c r="C22" s="9">
        <f t="shared" si="0"/>
        <v>34.53</v>
      </c>
      <c r="D22" s="9">
        <v>0</v>
      </c>
      <c r="E22" s="9">
        <v>34.53</v>
      </c>
      <c r="F22" s="9">
        <v>0</v>
      </c>
      <c r="J22" s="44"/>
    </row>
    <row r="23" spans="1:10" ht="24.95" customHeight="1">
      <c r="A23" s="9">
        <v>30209</v>
      </c>
      <c r="B23" s="9" t="s">
        <v>146</v>
      </c>
      <c r="C23" s="9">
        <f t="shared" si="0"/>
        <v>4.4400000000000004</v>
      </c>
      <c r="D23" s="9">
        <v>0</v>
      </c>
      <c r="E23" s="9">
        <v>4.4400000000000004</v>
      </c>
      <c r="F23" s="9">
        <v>0</v>
      </c>
      <c r="J23" s="44"/>
    </row>
    <row r="24" spans="1:10" ht="24.95" customHeight="1">
      <c r="A24" s="9">
        <v>30210</v>
      </c>
      <c r="B24" s="9" t="s">
        <v>92</v>
      </c>
      <c r="C24" s="9">
        <f t="shared" si="0"/>
        <v>34.42</v>
      </c>
      <c r="D24" s="9">
        <v>0</v>
      </c>
      <c r="E24" s="9">
        <v>34.42</v>
      </c>
      <c r="F24" s="9">
        <v>0</v>
      </c>
      <c r="J24" s="44"/>
    </row>
    <row r="25" spans="1:10" ht="24.95" customHeight="1">
      <c r="A25" s="9">
        <v>30211</v>
      </c>
      <c r="B25" s="9" t="s">
        <v>93</v>
      </c>
      <c r="C25" s="9">
        <f t="shared" si="0"/>
        <v>53.79</v>
      </c>
      <c r="D25" s="9">
        <v>0</v>
      </c>
      <c r="E25" s="9">
        <v>53.79</v>
      </c>
      <c r="F25" s="9">
        <v>0</v>
      </c>
      <c r="J25" s="44"/>
    </row>
    <row r="26" spans="1:10" ht="24.95" customHeight="1">
      <c r="A26" s="9">
        <v>30212</v>
      </c>
      <c r="B26" s="9" t="s">
        <v>94</v>
      </c>
      <c r="C26" s="9">
        <f t="shared" si="0"/>
        <v>14.96</v>
      </c>
      <c r="D26" s="9">
        <v>0</v>
      </c>
      <c r="E26" s="9">
        <v>14.96</v>
      </c>
      <c r="F26" s="9">
        <v>0</v>
      </c>
      <c r="J26" s="44"/>
    </row>
    <row r="27" spans="1:10" ht="24.95" customHeight="1">
      <c r="A27" s="9">
        <v>30213</v>
      </c>
      <c r="B27" s="9" t="s">
        <v>95</v>
      </c>
      <c r="C27" s="9">
        <f t="shared" si="0"/>
        <v>51.48</v>
      </c>
      <c r="D27" s="9">
        <v>0</v>
      </c>
      <c r="E27" s="9">
        <v>51.48</v>
      </c>
      <c r="F27" s="9">
        <v>0</v>
      </c>
      <c r="J27" s="44"/>
    </row>
    <row r="28" spans="1:10" ht="24.95" customHeight="1">
      <c r="A28" s="9">
        <v>30214</v>
      </c>
      <c r="B28" s="9" t="s">
        <v>96</v>
      </c>
      <c r="C28" s="9">
        <f t="shared" si="0"/>
        <v>5.29</v>
      </c>
      <c r="D28" s="9">
        <v>0</v>
      </c>
      <c r="E28" s="9">
        <v>5.29</v>
      </c>
      <c r="F28" s="9">
        <v>0</v>
      </c>
      <c r="J28" s="44"/>
    </row>
    <row r="29" spans="1:10" ht="24.95" customHeight="1">
      <c r="A29" s="9">
        <v>30215</v>
      </c>
      <c r="B29" s="9" t="s">
        <v>182</v>
      </c>
      <c r="C29" s="9">
        <f t="shared" si="0"/>
        <v>2976.42</v>
      </c>
      <c r="D29" s="9">
        <v>0</v>
      </c>
      <c r="E29" s="9">
        <v>2976.42</v>
      </c>
      <c r="F29" s="9">
        <v>0</v>
      </c>
      <c r="J29" s="44"/>
    </row>
    <row r="30" spans="1:10" ht="24.95" customHeight="1">
      <c r="A30" s="9">
        <v>30216</v>
      </c>
      <c r="B30" s="9" t="s">
        <v>183</v>
      </c>
      <c r="C30" s="9">
        <f t="shared" si="0"/>
        <v>12.62</v>
      </c>
      <c r="D30" s="9">
        <v>0</v>
      </c>
      <c r="E30" s="9">
        <v>12.62</v>
      </c>
      <c r="F30" s="9">
        <v>0</v>
      </c>
      <c r="J30" s="44"/>
    </row>
    <row r="31" spans="1:10" ht="24.95" customHeight="1">
      <c r="A31" s="9">
        <v>30217</v>
      </c>
      <c r="B31" s="9" t="s">
        <v>97</v>
      </c>
      <c r="C31" s="9">
        <f t="shared" si="0"/>
        <v>33.39</v>
      </c>
      <c r="D31" s="9">
        <v>0</v>
      </c>
      <c r="E31" s="9">
        <v>33.39</v>
      </c>
      <c r="F31" s="9">
        <v>0</v>
      </c>
    </row>
    <row r="32" spans="1:10" ht="24.95" customHeight="1">
      <c r="A32" s="9">
        <v>30218</v>
      </c>
      <c r="B32" s="9" t="s">
        <v>114</v>
      </c>
      <c r="C32" s="9">
        <f t="shared" si="0"/>
        <v>38.369999999999997</v>
      </c>
      <c r="D32" s="9">
        <v>0</v>
      </c>
      <c r="E32" s="9">
        <v>38.369999999999997</v>
      </c>
      <c r="F32" s="9">
        <v>0</v>
      </c>
    </row>
    <row r="33" spans="1:6" ht="24.95" customHeight="1">
      <c r="A33" s="9">
        <v>30219</v>
      </c>
      <c r="B33" s="9" t="s">
        <v>98</v>
      </c>
      <c r="C33" s="9">
        <f t="shared" si="0"/>
        <v>0.87</v>
      </c>
      <c r="D33" s="9">
        <v>0</v>
      </c>
      <c r="E33" s="9">
        <v>0.87</v>
      </c>
      <c r="F33" s="9">
        <v>0</v>
      </c>
    </row>
    <row r="34" spans="1:6" ht="24.95" customHeight="1">
      <c r="A34" s="9">
        <v>30220</v>
      </c>
      <c r="B34" s="9" t="s">
        <v>99</v>
      </c>
      <c r="C34" s="9">
        <f t="shared" si="0"/>
        <v>9.59</v>
      </c>
      <c r="D34" s="9">
        <v>0</v>
      </c>
      <c r="E34" s="9">
        <v>9.59</v>
      </c>
      <c r="F34" s="9">
        <v>0</v>
      </c>
    </row>
    <row r="35" spans="1:6" ht="24.95" customHeight="1">
      <c r="A35" s="9">
        <v>30299</v>
      </c>
      <c r="B35" s="9" t="s">
        <v>100</v>
      </c>
      <c r="C35" s="9">
        <f t="shared" si="0"/>
        <v>73.239999999999995</v>
      </c>
      <c r="D35" s="9">
        <v>0</v>
      </c>
      <c r="E35" s="9">
        <v>73.239999999999995</v>
      </c>
      <c r="F35" s="9">
        <v>0</v>
      </c>
    </row>
    <row r="36" spans="1:6" s="40" customFormat="1" ht="24.95" customHeight="1">
      <c r="A36" s="46">
        <v>303</v>
      </c>
      <c r="B36" s="47" t="s">
        <v>101</v>
      </c>
      <c r="C36" s="37">
        <f t="shared" si="0"/>
        <v>592.88</v>
      </c>
      <c r="D36" s="48">
        <f>D37+D38+D39+D40+D41</f>
        <v>592.88</v>
      </c>
      <c r="E36" s="37">
        <v>0</v>
      </c>
      <c r="F36" s="9">
        <v>0</v>
      </c>
    </row>
    <row r="37" spans="1:6" ht="24.95" customHeight="1">
      <c r="A37" s="9">
        <v>30301</v>
      </c>
      <c r="B37" s="17" t="s">
        <v>115</v>
      </c>
      <c r="C37" s="9">
        <f t="shared" si="0"/>
        <v>3.25</v>
      </c>
      <c r="D37" s="9">
        <v>3.25</v>
      </c>
      <c r="E37" s="9">
        <v>0</v>
      </c>
      <c r="F37" s="9">
        <v>0</v>
      </c>
    </row>
    <row r="38" spans="1:6" ht="24.95" customHeight="1">
      <c r="A38" s="9">
        <v>30302</v>
      </c>
      <c r="B38" s="17" t="s">
        <v>116</v>
      </c>
      <c r="C38" s="9">
        <f t="shared" si="0"/>
        <v>20.61</v>
      </c>
      <c r="D38" s="9">
        <v>20.61</v>
      </c>
      <c r="E38" s="9">
        <v>0</v>
      </c>
      <c r="F38" s="9">
        <v>0</v>
      </c>
    </row>
    <row r="39" spans="1:6" ht="24.95" customHeight="1">
      <c r="A39" s="9">
        <v>30303</v>
      </c>
      <c r="B39" s="17" t="s">
        <v>147</v>
      </c>
      <c r="C39" s="9">
        <f t="shared" si="0"/>
        <v>223.42</v>
      </c>
      <c r="D39" s="9">
        <v>223.42</v>
      </c>
      <c r="E39" s="9">
        <v>0</v>
      </c>
      <c r="F39" s="9">
        <v>0</v>
      </c>
    </row>
    <row r="40" spans="1:6" ht="24.95" customHeight="1">
      <c r="A40" s="9">
        <v>30304</v>
      </c>
      <c r="B40" s="17" t="s">
        <v>117</v>
      </c>
      <c r="C40" s="9">
        <f t="shared" si="0"/>
        <v>223.64</v>
      </c>
      <c r="D40" s="9">
        <v>223.64</v>
      </c>
      <c r="E40" s="9">
        <v>0</v>
      </c>
      <c r="F40" s="9">
        <v>0</v>
      </c>
    </row>
    <row r="41" spans="1:6" ht="24.95" customHeight="1">
      <c r="A41" s="9">
        <v>30399</v>
      </c>
      <c r="B41" s="18" t="s">
        <v>118</v>
      </c>
      <c r="C41" s="9">
        <f t="shared" si="0"/>
        <v>121.96</v>
      </c>
      <c r="D41" s="18">
        <v>121.96</v>
      </c>
      <c r="E41" s="9">
        <v>0</v>
      </c>
      <c r="F41" s="9">
        <v>0</v>
      </c>
    </row>
    <row r="42" spans="1:6" s="40" customFormat="1" ht="24.95" customHeight="1">
      <c r="A42" s="37">
        <v>404</v>
      </c>
      <c r="B42" s="43" t="s">
        <v>122</v>
      </c>
      <c r="C42" s="37">
        <f t="shared" si="0"/>
        <v>3022.9100000000003</v>
      </c>
      <c r="D42" s="43">
        <v>0</v>
      </c>
      <c r="E42" s="37">
        <f>E43+E44</f>
        <v>3022.9100000000003</v>
      </c>
      <c r="F42" s="37">
        <v>0</v>
      </c>
    </row>
    <row r="43" spans="1:6" ht="24.95" customHeight="1">
      <c r="A43" s="9">
        <v>40401</v>
      </c>
      <c r="B43" s="18" t="s">
        <v>123</v>
      </c>
      <c r="C43" s="9">
        <f t="shared" si="0"/>
        <v>25.57</v>
      </c>
      <c r="D43" s="18">
        <v>0</v>
      </c>
      <c r="E43" s="9">
        <v>25.57</v>
      </c>
      <c r="F43" s="9">
        <v>0</v>
      </c>
    </row>
    <row r="44" spans="1:6" ht="24.95" customHeight="1">
      <c r="A44" s="9">
        <v>40402</v>
      </c>
      <c r="B44" s="18" t="s">
        <v>124</v>
      </c>
      <c r="C44" s="9">
        <f>D44+E44</f>
        <v>2997.34</v>
      </c>
      <c r="D44" s="18">
        <v>0</v>
      </c>
      <c r="E44" s="9">
        <v>2997.34</v>
      </c>
      <c r="F44" s="9">
        <v>0</v>
      </c>
    </row>
    <row r="45" spans="1:6" ht="24.95" customHeight="1">
      <c r="A45" s="74" t="s">
        <v>3</v>
      </c>
      <c r="B45" s="74"/>
      <c r="C45" s="62">
        <f>D45+E45</f>
        <v>11082.455999999998</v>
      </c>
      <c r="D45" s="9">
        <f>D36+D5</f>
        <v>4514.78</v>
      </c>
      <c r="E45" s="62">
        <f>E42+E14</f>
        <v>6567.6759999999995</v>
      </c>
      <c r="F45" s="9">
        <v>0</v>
      </c>
    </row>
  </sheetData>
  <mergeCells count="5">
    <mergeCell ref="A45:B45"/>
    <mergeCell ref="E2:F2"/>
    <mergeCell ref="A3:B3"/>
    <mergeCell ref="C3:E3"/>
    <mergeCell ref="F3:F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workbookViewId="0">
      <selection activeCell="H7" sqref="H7"/>
    </sheetView>
  </sheetViews>
  <sheetFormatPr defaultRowHeight="13.5"/>
  <cols>
    <col min="1" max="1" width="5.125" customWidth="1"/>
    <col min="2" max="2" width="5.75" customWidth="1"/>
    <col min="3" max="3" width="6.375" customWidth="1"/>
    <col min="4" max="4" width="6.25" customWidth="1"/>
    <col min="6" max="6" width="7.5" customWidth="1"/>
    <col min="7" max="7" width="6.875" customWidth="1"/>
    <col min="8" max="8" width="7" customWidth="1"/>
    <col min="12" max="12" width="8.25" customWidth="1"/>
  </cols>
  <sheetData>
    <row r="1" spans="1:12" ht="30" customHeight="1">
      <c r="A1" s="14" t="s">
        <v>86</v>
      </c>
      <c r="B1" s="76" t="s">
        <v>80</v>
      </c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20.45" customHeight="1">
      <c r="A2" s="13"/>
      <c r="B2" s="11"/>
      <c r="C2" s="11"/>
      <c r="D2" s="11"/>
      <c r="E2" s="11"/>
      <c r="F2" s="11"/>
      <c r="G2" s="11"/>
      <c r="H2" s="11"/>
      <c r="I2" s="11"/>
      <c r="J2" s="11"/>
      <c r="K2" s="77" t="s">
        <v>68</v>
      </c>
      <c r="L2" s="77"/>
    </row>
    <row r="3" spans="1:12" ht="49.15" customHeight="1">
      <c r="A3" s="78" t="s">
        <v>149</v>
      </c>
      <c r="B3" s="78"/>
      <c r="C3" s="78"/>
      <c r="D3" s="78"/>
      <c r="E3" s="78"/>
      <c r="F3" s="78"/>
      <c r="G3" s="78" t="s">
        <v>148</v>
      </c>
      <c r="H3" s="78"/>
      <c r="I3" s="78"/>
      <c r="J3" s="78"/>
      <c r="K3" s="78"/>
      <c r="L3" s="78"/>
    </row>
    <row r="4" spans="1:12" ht="49.15" customHeight="1">
      <c r="A4" s="78" t="s">
        <v>3</v>
      </c>
      <c r="B4" s="79" t="s">
        <v>31</v>
      </c>
      <c r="C4" s="78" t="s">
        <v>32</v>
      </c>
      <c r="D4" s="78"/>
      <c r="E4" s="78"/>
      <c r="F4" s="79" t="s">
        <v>33</v>
      </c>
      <c r="G4" s="78" t="s">
        <v>3</v>
      </c>
      <c r="H4" s="79" t="s">
        <v>31</v>
      </c>
      <c r="I4" s="78" t="s">
        <v>32</v>
      </c>
      <c r="J4" s="78"/>
      <c r="K4" s="78"/>
      <c r="L4" s="79" t="s">
        <v>33</v>
      </c>
    </row>
    <row r="5" spans="1:12" ht="49.15" customHeight="1">
      <c r="A5" s="78"/>
      <c r="B5" s="79"/>
      <c r="C5" s="7" t="s">
        <v>19</v>
      </c>
      <c r="D5" s="7" t="s">
        <v>34</v>
      </c>
      <c r="E5" s="7" t="s">
        <v>35</v>
      </c>
      <c r="F5" s="79"/>
      <c r="G5" s="78"/>
      <c r="H5" s="79"/>
      <c r="I5" s="7" t="s">
        <v>19</v>
      </c>
      <c r="J5" s="7" t="s">
        <v>34</v>
      </c>
      <c r="K5" s="7" t="s">
        <v>35</v>
      </c>
      <c r="L5" s="79"/>
    </row>
    <row r="6" spans="1:12" ht="49.15" customHeight="1">
      <c r="A6" s="8">
        <f>C6+F6</f>
        <v>14.879999999999999</v>
      </c>
      <c r="B6" s="8">
        <v>0</v>
      </c>
      <c r="C6" s="8">
        <v>9.59</v>
      </c>
      <c r="D6" s="8">
        <v>0</v>
      </c>
      <c r="E6" s="8">
        <v>9.59</v>
      </c>
      <c r="F6" s="8">
        <v>5.29</v>
      </c>
      <c r="G6" s="8">
        <v>13.1</v>
      </c>
      <c r="H6" s="8">
        <v>0</v>
      </c>
      <c r="I6" s="8">
        <v>5.9</v>
      </c>
      <c r="J6" s="8">
        <v>0</v>
      </c>
      <c r="K6" s="8">
        <v>5.9</v>
      </c>
      <c r="L6" s="8">
        <v>7.2</v>
      </c>
    </row>
    <row r="7" spans="1:12" ht="49.1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49.1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49.1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49.1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</sheetData>
  <mergeCells count="12">
    <mergeCell ref="B1:L1"/>
    <mergeCell ref="K2:L2"/>
    <mergeCell ref="A3:F3"/>
    <mergeCell ref="G3:L3"/>
    <mergeCell ref="A4:A5"/>
    <mergeCell ref="B4:B5"/>
    <mergeCell ref="C4:E4"/>
    <mergeCell ref="F4:F5"/>
    <mergeCell ref="G4:G5"/>
    <mergeCell ref="H4:H5"/>
    <mergeCell ref="I4:K4"/>
    <mergeCell ref="L4:L5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>
      <selection activeCell="F18" sqref="F18"/>
    </sheetView>
  </sheetViews>
  <sheetFormatPr defaultRowHeight="13.5"/>
  <cols>
    <col min="1" max="1" width="15.5" customWidth="1"/>
    <col min="2" max="2" width="15.125" customWidth="1"/>
    <col min="3" max="3" width="13.625" customWidth="1"/>
    <col min="4" max="4" width="14.75" customWidth="1"/>
    <col min="5" max="5" width="12.25" customWidth="1"/>
    <col min="6" max="6" width="12.375" customWidth="1"/>
  </cols>
  <sheetData>
    <row r="1" spans="1:6" ht="24">
      <c r="A1" s="14" t="s">
        <v>87</v>
      </c>
      <c r="B1" s="1"/>
      <c r="C1" s="1" t="s">
        <v>82</v>
      </c>
      <c r="D1" s="1"/>
      <c r="E1" s="1"/>
      <c r="F1" s="1"/>
    </row>
    <row r="2" spans="1:6" ht="21" customHeight="1">
      <c r="A2" s="4" t="s">
        <v>69</v>
      </c>
      <c r="E2" s="80" t="s">
        <v>70</v>
      </c>
      <c r="F2" s="80"/>
    </row>
    <row r="3" spans="1:6" ht="27.6" customHeight="1">
      <c r="A3" s="78" t="s">
        <v>17</v>
      </c>
      <c r="B3" s="78" t="s">
        <v>36</v>
      </c>
      <c r="C3" s="78" t="s">
        <v>37</v>
      </c>
      <c r="D3" s="78" t="s">
        <v>38</v>
      </c>
      <c r="E3" s="78"/>
      <c r="F3" s="78"/>
    </row>
    <row r="4" spans="1:6" ht="27.6" customHeight="1">
      <c r="A4" s="78"/>
      <c r="B4" s="78"/>
      <c r="C4" s="78"/>
      <c r="D4" s="8" t="s">
        <v>3</v>
      </c>
      <c r="E4" s="8" t="s">
        <v>20</v>
      </c>
      <c r="F4" s="8" t="s">
        <v>21</v>
      </c>
    </row>
    <row r="5" spans="1:6" ht="27.6" customHeight="1">
      <c r="A5" s="5">
        <v>212</v>
      </c>
      <c r="B5" s="5" t="s">
        <v>129</v>
      </c>
      <c r="C5" s="5"/>
      <c r="D5" s="8">
        <f>SUM(E5:F5)</f>
        <v>6.77</v>
      </c>
      <c r="E5" s="8">
        <v>0</v>
      </c>
      <c r="F5" s="8">
        <v>6.77</v>
      </c>
    </row>
    <row r="6" spans="1:6" ht="27.6" customHeight="1">
      <c r="A6" s="5">
        <v>21208</v>
      </c>
      <c r="B6" s="5" t="s">
        <v>130</v>
      </c>
      <c r="C6" s="5"/>
      <c r="D6" s="8">
        <f>SUM(E6:F6)</f>
        <v>6.77</v>
      </c>
      <c r="E6" s="8">
        <v>0</v>
      </c>
      <c r="F6" s="8">
        <v>6.77</v>
      </c>
    </row>
    <row r="7" spans="1:6" ht="27.6" customHeight="1">
      <c r="A7" s="5">
        <v>2120802</v>
      </c>
      <c r="B7" s="5" t="s">
        <v>131</v>
      </c>
      <c r="C7" s="5"/>
      <c r="D7" s="8">
        <f>SUM(E7:F7)</f>
        <v>6.77</v>
      </c>
      <c r="E7" s="8">
        <v>0</v>
      </c>
      <c r="F7" s="8">
        <v>6.77</v>
      </c>
    </row>
    <row r="8" spans="1:6" ht="27.6" customHeight="1">
      <c r="A8" s="5"/>
      <c r="B8" s="5"/>
      <c r="C8" s="5"/>
      <c r="D8" s="8">
        <v>0</v>
      </c>
      <c r="E8" s="8">
        <v>0</v>
      </c>
      <c r="F8" s="8">
        <v>0</v>
      </c>
    </row>
    <row r="9" spans="1:6" ht="27.6" customHeight="1">
      <c r="A9" s="5"/>
      <c r="B9" s="5"/>
      <c r="C9" s="5"/>
      <c r="D9" s="8">
        <v>0</v>
      </c>
      <c r="E9" s="8">
        <v>0</v>
      </c>
      <c r="F9" s="8">
        <v>0</v>
      </c>
    </row>
    <row r="10" spans="1:6" ht="27.6" customHeight="1">
      <c r="A10" s="5"/>
      <c r="B10" s="5"/>
      <c r="C10" s="5"/>
      <c r="D10" s="8">
        <v>0</v>
      </c>
      <c r="E10" s="8">
        <v>0</v>
      </c>
      <c r="F10" s="8">
        <v>0</v>
      </c>
    </row>
    <row r="11" spans="1:6" ht="27.6" customHeight="1">
      <c r="A11" s="5"/>
      <c r="B11" s="5"/>
      <c r="C11" s="5"/>
      <c r="D11" s="8">
        <v>0</v>
      </c>
      <c r="E11" s="8">
        <v>0</v>
      </c>
      <c r="F11" s="8">
        <v>0</v>
      </c>
    </row>
    <row r="12" spans="1:6" ht="27.6" customHeight="1">
      <c r="A12" s="5"/>
      <c r="B12" s="5"/>
      <c r="C12" s="5"/>
      <c r="D12" s="8">
        <v>0</v>
      </c>
      <c r="E12" s="8">
        <v>0</v>
      </c>
      <c r="F12" s="8">
        <v>0</v>
      </c>
    </row>
    <row r="13" spans="1:6" ht="27.6" customHeight="1">
      <c r="A13" s="5"/>
      <c r="B13" s="5"/>
      <c r="C13" s="5"/>
      <c r="D13" s="8">
        <v>0</v>
      </c>
      <c r="E13" s="8">
        <v>0</v>
      </c>
      <c r="F13" s="8">
        <v>0</v>
      </c>
    </row>
    <row r="14" spans="1:6" ht="27.6" customHeight="1">
      <c r="A14" s="5"/>
      <c r="B14" s="5"/>
      <c r="C14" s="5"/>
      <c r="D14" s="8">
        <v>0</v>
      </c>
      <c r="E14" s="8">
        <v>0</v>
      </c>
      <c r="F14" s="8">
        <v>0</v>
      </c>
    </row>
    <row r="15" spans="1:6" ht="27.6" customHeight="1">
      <c r="A15" s="5"/>
      <c r="B15" s="5"/>
      <c r="C15" s="5"/>
      <c r="D15" s="8">
        <v>0</v>
      </c>
      <c r="E15" s="8">
        <v>0</v>
      </c>
      <c r="F15" s="8">
        <v>0</v>
      </c>
    </row>
    <row r="16" spans="1:6" ht="27.6" customHeight="1">
      <c r="A16" s="5"/>
      <c r="B16" s="5"/>
      <c r="C16" s="5"/>
      <c r="D16" s="8">
        <v>0</v>
      </c>
      <c r="E16" s="8">
        <v>0</v>
      </c>
      <c r="F16" s="8">
        <v>0</v>
      </c>
    </row>
    <row r="17" spans="1:6" ht="27.6" customHeight="1">
      <c r="A17" s="5"/>
      <c r="B17" s="5"/>
      <c r="C17" s="5"/>
      <c r="D17" s="8">
        <v>0</v>
      </c>
      <c r="E17" s="8">
        <v>0</v>
      </c>
      <c r="F17" s="8">
        <v>0</v>
      </c>
    </row>
    <row r="18" spans="1:6" ht="27.6" customHeight="1">
      <c r="A18" s="5"/>
      <c r="B18" s="5"/>
      <c r="C18" s="5"/>
      <c r="D18" s="8">
        <v>0</v>
      </c>
      <c r="E18" s="8">
        <v>0</v>
      </c>
      <c r="F18" s="8">
        <v>0</v>
      </c>
    </row>
    <row r="19" spans="1:6" ht="27.6" customHeight="1">
      <c r="A19" s="5"/>
      <c r="B19" s="5"/>
      <c r="C19" s="5"/>
      <c r="D19" s="8">
        <v>0</v>
      </c>
      <c r="E19" s="8">
        <v>0</v>
      </c>
      <c r="F19" s="8">
        <v>0</v>
      </c>
    </row>
    <row r="20" spans="1:6" ht="27.6" customHeight="1">
      <c r="A20" s="78" t="s">
        <v>3</v>
      </c>
      <c r="B20" s="78"/>
      <c r="C20" s="5"/>
      <c r="D20" s="8">
        <v>6.77</v>
      </c>
      <c r="E20" s="8">
        <v>0</v>
      </c>
      <c r="F20" s="8">
        <v>6.77</v>
      </c>
    </row>
    <row r="21" spans="1:6" ht="24">
      <c r="A21" s="1"/>
    </row>
  </sheetData>
  <mergeCells count="6">
    <mergeCell ref="A20:B20"/>
    <mergeCell ref="E2:F2"/>
    <mergeCell ref="A3:A4"/>
    <mergeCell ref="B3:B4"/>
    <mergeCell ref="C3:C4"/>
    <mergeCell ref="D3:F3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topLeftCell="A7" workbookViewId="0">
      <selection activeCell="A26" sqref="A26"/>
    </sheetView>
  </sheetViews>
  <sheetFormatPr defaultRowHeight="13.5"/>
  <cols>
    <col min="1" max="1" width="22.125" customWidth="1"/>
    <col min="2" max="2" width="27" customWidth="1"/>
    <col min="3" max="3" width="25" customWidth="1"/>
    <col min="4" max="4" width="15" customWidth="1"/>
    <col min="7" max="7" width="19.125" customWidth="1"/>
  </cols>
  <sheetData>
    <row r="1" spans="1:4" ht="24">
      <c r="A1" s="14" t="s">
        <v>88</v>
      </c>
      <c r="B1" s="1" t="s">
        <v>77</v>
      </c>
      <c r="C1" s="1"/>
      <c r="D1" s="1"/>
    </row>
    <row r="2" spans="1:4" ht="21.6" customHeight="1">
      <c r="A2" s="2"/>
      <c r="D2" t="s">
        <v>71</v>
      </c>
    </row>
    <row r="3" spans="1:4" ht="28.15" customHeight="1">
      <c r="A3" s="74" t="s">
        <v>0</v>
      </c>
      <c r="B3" s="74"/>
      <c r="C3" s="74" t="s">
        <v>1</v>
      </c>
      <c r="D3" s="74"/>
    </row>
    <row r="4" spans="1:4" ht="28.15" customHeight="1">
      <c r="A4" s="9" t="s">
        <v>2</v>
      </c>
      <c r="B4" s="9" t="s">
        <v>74</v>
      </c>
      <c r="C4" s="9" t="s">
        <v>2</v>
      </c>
      <c r="D4" s="9" t="s">
        <v>74</v>
      </c>
    </row>
    <row r="5" spans="1:4" ht="28.15" customHeight="1">
      <c r="A5" s="49" t="s">
        <v>40</v>
      </c>
      <c r="B5" s="49">
        <v>5681.07</v>
      </c>
      <c r="C5" s="49" t="s">
        <v>41</v>
      </c>
      <c r="D5" s="49">
        <v>0.8</v>
      </c>
    </row>
    <row r="6" spans="1:4" ht="28.15" customHeight="1">
      <c r="A6" s="49" t="s">
        <v>42</v>
      </c>
      <c r="B6" s="49">
        <v>0</v>
      </c>
      <c r="C6" s="49" t="s">
        <v>43</v>
      </c>
      <c r="D6" s="49">
        <v>0</v>
      </c>
    </row>
    <row r="7" spans="1:4" ht="28.15" customHeight="1">
      <c r="A7" s="49" t="s">
        <v>44</v>
      </c>
      <c r="B7" s="49">
        <v>7798.25</v>
      </c>
      <c r="C7" s="49" t="s">
        <v>45</v>
      </c>
      <c r="D7" s="49">
        <v>0</v>
      </c>
    </row>
    <row r="8" spans="1:4" ht="28.15" customHeight="1">
      <c r="A8" s="49" t="s">
        <v>46</v>
      </c>
      <c r="B8" s="49"/>
      <c r="C8" s="49" t="s">
        <v>47</v>
      </c>
      <c r="D8" s="49">
        <v>0</v>
      </c>
    </row>
    <row r="9" spans="1:4" ht="28.15" customHeight="1">
      <c r="A9" s="49" t="s">
        <v>48</v>
      </c>
      <c r="B9" s="49">
        <v>426.28</v>
      </c>
      <c r="C9" s="49" t="s">
        <v>49</v>
      </c>
      <c r="D9" s="49">
        <v>0</v>
      </c>
    </row>
    <row r="10" spans="1:4" ht="28.15" customHeight="1">
      <c r="A10" s="49"/>
      <c r="B10" s="49"/>
      <c r="C10" s="49" t="s">
        <v>150</v>
      </c>
      <c r="D10" s="49">
        <v>600</v>
      </c>
    </row>
    <row r="11" spans="1:4" ht="28.15" customHeight="1">
      <c r="A11" s="49"/>
      <c r="B11" s="49"/>
      <c r="C11" s="60" t="s">
        <v>151</v>
      </c>
      <c r="D11" s="49">
        <v>14.08</v>
      </c>
    </row>
    <row r="12" spans="1:4" ht="28.15" customHeight="1">
      <c r="A12" s="49"/>
      <c r="B12" s="49"/>
      <c r="C12" s="60" t="s">
        <v>127</v>
      </c>
      <c r="D12" s="49">
        <v>11246.96</v>
      </c>
    </row>
    <row r="13" spans="1:4" ht="28.15" customHeight="1">
      <c r="A13" s="49"/>
      <c r="B13" s="49"/>
      <c r="C13" s="60" t="s">
        <v>128</v>
      </c>
      <c r="D13" s="49">
        <v>6.77</v>
      </c>
    </row>
    <row r="14" spans="1:4" ht="28.15" customHeight="1">
      <c r="A14" s="49"/>
      <c r="B14" s="49"/>
      <c r="C14" s="49" t="s">
        <v>152</v>
      </c>
      <c r="D14" s="49">
        <v>133.11000000000001</v>
      </c>
    </row>
    <row r="15" spans="1:4" ht="28.15" customHeight="1">
      <c r="A15" s="49" t="s">
        <v>50</v>
      </c>
      <c r="B15" s="49">
        <f>B5+B7+B9</f>
        <v>13905.6</v>
      </c>
      <c r="C15" s="49" t="s">
        <v>51</v>
      </c>
      <c r="D15" s="49">
        <f>D5+D10+D11+D12+D13+D14</f>
        <v>12001.72</v>
      </c>
    </row>
    <row r="16" spans="1:4" ht="28.15" customHeight="1">
      <c r="A16" s="49" t="s">
        <v>52</v>
      </c>
      <c r="B16" s="49">
        <v>0</v>
      </c>
      <c r="C16" s="49" t="s">
        <v>125</v>
      </c>
      <c r="D16" s="49">
        <v>1913.71</v>
      </c>
    </row>
    <row r="17" spans="1:4" ht="28.15" customHeight="1">
      <c r="A17" s="49" t="s">
        <v>53</v>
      </c>
      <c r="B17" s="49">
        <v>1079.6199999999999</v>
      </c>
      <c r="C17" s="49" t="s">
        <v>54</v>
      </c>
      <c r="D17" s="49">
        <v>1069.79</v>
      </c>
    </row>
    <row r="18" spans="1:4" ht="28.15" customHeight="1">
      <c r="A18" s="49"/>
      <c r="B18" s="49"/>
      <c r="C18" s="49"/>
      <c r="D18" s="49"/>
    </row>
    <row r="19" spans="1:4" ht="28.15" customHeight="1">
      <c r="A19" s="49"/>
      <c r="B19" s="49"/>
      <c r="C19" s="49"/>
      <c r="D19" s="49"/>
    </row>
    <row r="20" spans="1:4" ht="28.15" customHeight="1">
      <c r="A20" s="49" t="s">
        <v>13</v>
      </c>
      <c r="B20" s="49">
        <f>SUM(B15+B17)</f>
        <v>14985.220000000001</v>
      </c>
      <c r="C20" s="49" t="s">
        <v>14</v>
      </c>
      <c r="D20" s="49">
        <f>D15+D16+D17</f>
        <v>14985.220000000001</v>
      </c>
    </row>
  </sheetData>
  <mergeCells count="2">
    <mergeCell ref="A3:B3"/>
    <mergeCell ref="C3:D3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topLeftCell="A13" workbookViewId="0">
      <selection activeCell="E11" sqref="E11"/>
    </sheetView>
  </sheetViews>
  <sheetFormatPr defaultRowHeight="27.75" customHeight="1"/>
  <cols>
    <col min="1" max="1" width="7.25" style="27" customWidth="1"/>
    <col min="2" max="2" width="21.125" style="27" customWidth="1"/>
    <col min="3" max="3" width="15.5" style="27" customWidth="1"/>
    <col min="4" max="4" width="14.75" style="27" customWidth="1"/>
    <col min="5" max="5" width="13.375" style="27" customWidth="1"/>
    <col min="6" max="6" width="8.875" style="27" customWidth="1"/>
    <col min="7" max="7" width="11" style="27" customWidth="1"/>
    <col min="8" max="9" width="7.875" style="27" customWidth="1"/>
    <col min="10" max="10" width="7.125" style="27" customWidth="1"/>
    <col min="11" max="11" width="8.75" style="27" customWidth="1"/>
    <col min="12" max="12" width="9.625" style="27" customWidth="1"/>
  </cols>
  <sheetData>
    <row r="1" spans="1:12" ht="27.75" customHeight="1">
      <c r="A1" s="28" t="s">
        <v>89</v>
      </c>
      <c r="B1" s="29"/>
      <c r="C1" s="29"/>
      <c r="D1" s="29"/>
      <c r="E1" s="29"/>
      <c r="F1" s="29" t="s">
        <v>76</v>
      </c>
      <c r="G1" s="29"/>
      <c r="H1" s="29"/>
      <c r="I1" s="29"/>
      <c r="J1" s="29"/>
      <c r="K1" s="29"/>
      <c r="L1" s="29"/>
    </row>
    <row r="2" spans="1:12" ht="27.75" customHeight="1">
      <c r="A2" s="30" t="s">
        <v>39</v>
      </c>
      <c r="K2" s="83" t="s">
        <v>65</v>
      </c>
      <c r="L2" s="83"/>
    </row>
    <row r="3" spans="1:12" ht="41.45" customHeight="1">
      <c r="A3" s="81" t="s">
        <v>55</v>
      </c>
      <c r="B3" s="81"/>
      <c r="C3" s="25" t="s">
        <v>3</v>
      </c>
      <c r="D3" s="25" t="s">
        <v>53</v>
      </c>
      <c r="E3" s="25" t="s">
        <v>56</v>
      </c>
      <c r="F3" s="25" t="s">
        <v>72</v>
      </c>
      <c r="G3" s="25" t="s">
        <v>57</v>
      </c>
      <c r="H3" s="25" t="s">
        <v>58</v>
      </c>
      <c r="I3" s="25" t="s">
        <v>59</v>
      </c>
      <c r="J3" s="25" t="s">
        <v>60</v>
      </c>
      <c r="K3" s="25" t="s">
        <v>61</v>
      </c>
      <c r="L3" s="25" t="s">
        <v>52</v>
      </c>
    </row>
    <row r="4" spans="1:12" ht="27.75" customHeight="1">
      <c r="A4" s="26" t="s">
        <v>17</v>
      </c>
      <c r="B4" s="21" t="s">
        <v>18</v>
      </c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s="40" customFormat="1" ht="27.75" customHeight="1">
      <c r="A5" s="51">
        <v>201</v>
      </c>
      <c r="B5" s="51" t="s">
        <v>134</v>
      </c>
      <c r="C5" s="52">
        <f>SUM(D5:L5)</f>
        <v>0.8</v>
      </c>
      <c r="D5" s="55">
        <v>0</v>
      </c>
      <c r="E5" s="52">
        <v>0.8</v>
      </c>
      <c r="F5" s="52">
        <v>0</v>
      </c>
      <c r="G5" s="52">
        <v>0</v>
      </c>
      <c r="H5" s="52">
        <v>0</v>
      </c>
      <c r="I5" s="52">
        <v>0</v>
      </c>
      <c r="J5" s="52">
        <v>0</v>
      </c>
      <c r="K5" s="52">
        <v>0</v>
      </c>
      <c r="L5" s="52">
        <v>0</v>
      </c>
    </row>
    <row r="6" spans="1:12" ht="27.75" customHeight="1">
      <c r="A6" s="21">
        <v>20199</v>
      </c>
      <c r="B6" s="21" t="s">
        <v>135</v>
      </c>
      <c r="C6" s="50">
        <f t="shared" ref="C6:C25" si="0">SUM(D6:L6)</f>
        <v>0.8</v>
      </c>
      <c r="D6" s="50">
        <v>0</v>
      </c>
      <c r="E6" s="50">
        <v>0.8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</row>
    <row r="7" spans="1:12" ht="27.75" customHeight="1">
      <c r="A7" s="21">
        <v>2019999</v>
      </c>
      <c r="B7" s="21" t="s">
        <v>135</v>
      </c>
      <c r="C7" s="50">
        <f t="shared" si="0"/>
        <v>0.8</v>
      </c>
      <c r="D7" s="50">
        <v>0</v>
      </c>
      <c r="E7" s="50">
        <v>0.8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</row>
    <row r="8" spans="1:12" s="40" customFormat="1" ht="27.75" customHeight="1">
      <c r="A8" s="53">
        <v>207</v>
      </c>
      <c r="B8" s="53" t="s">
        <v>132</v>
      </c>
      <c r="C8" s="52">
        <f t="shared" si="0"/>
        <v>31</v>
      </c>
      <c r="D8" s="52">
        <v>0</v>
      </c>
      <c r="E8" s="52">
        <v>31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</row>
    <row r="9" spans="1:12" ht="27.75" customHeight="1">
      <c r="A9" s="26">
        <v>20701</v>
      </c>
      <c r="B9" s="26" t="s">
        <v>167</v>
      </c>
      <c r="C9" s="50">
        <f t="shared" si="0"/>
        <v>31</v>
      </c>
      <c r="D9" s="50">
        <v>0</v>
      </c>
      <c r="E9" s="50">
        <v>31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</row>
    <row r="10" spans="1:12" ht="27.75" customHeight="1">
      <c r="A10" s="26">
        <v>2070111</v>
      </c>
      <c r="B10" s="26" t="s">
        <v>168</v>
      </c>
      <c r="C10" s="50">
        <f>SUM(D10:L10)</f>
        <v>31</v>
      </c>
      <c r="D10" s="50">
        <v>0</v>
      </c>
      <c r="E10" s="50">
        <v>31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</row>
    <row r="11" spans="1:12" s="40" customFormat="1" ht="27.75" customHeight="1">
      <c r="A11" s="53">
        <v>208</v>
      </c>
      <c r="B11" s="53" t="s">
        <v>160</v>
      </c>
      <c r="C11" s="52">
        <f t="shared" si="0"/>
        <v>1093.6999999999998</v>
      </c>
      <c r="D11" s="52">
        <v>1079.6199999999999</v>
      </c>
      <c r="E11" s="52">
        <v>14.08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</row>
    <row r="12" spans="1:12" ht="27.75" customHeight="1">
      <c r="A12" s="26">
        <v>20805</v>
      </c>
      <c r="B12" s="26" t="s">
        <v>103</v>
      </c>
      <c r="C12" s="50">
        <f t="shared" si="0"/>
        <v>1093.6999999999998</v>
      </c>
      <c r="D12" s="50">
        <v>1079.6199999999999</v>
      </c>
      <c r="E12" s="50">
        <v>14.08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</row>
    <row r="13" spans="1:12" ht="27.75" customHeight="1">
      <c r="A13" s="26">
        <v>2080502</v>
      </c>
      <c r="B13" s="26" t="s">
        <v>104</v>
      </c>
      <c r="C13" s="50">
        <f t="shared" si="0"/>
        <v>1093.6999999999998</v>
      </c>
      <c r="D13" s="50">
        <v>1079.6199999999999</v>
      </c>
      <c r="E13" s="50">
        <v>14.08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</row>
    <row r="14" spans="1:12" s="40" customFormat="1" ht="27.75" customHeight="1">
      <c r="A14" s="53">
        <v>210</v>
      </c>
      <c r="B14" s="53" t="s">
        <v>102</v>
      </c>
      <c r="C14" s="52">
        <f t="shared" si="0"/>
        <v>13726.61</v>
      </c>
      <c r="D14" s="52">
        <v>0</v>
      </c>
      <c r="E14" s="52">
        <f>SUM(E15+E18+E20)</f>
        <v>5502.09</v>
      </c>
      <c r="F14" s="52">
        <v>0</v>
      </c>
      <c r="G14" s="52">
        <v>7798.25</v>
      </c>
      <c r="H14" s="52">
        <v>0</v>
      </c>
      <c r="I14" s="52">
        <v>0</v>
      </c>
      <c r="J14" s="52">
        <v>0</v>
      </c>
      <c r="K14" s="52">
        <v>426.27</v>
      </c>
      <c r="L14" s="52">
        <v>0</v>
      </c>
    </row>
    <row r="15" spans="1:12" s="20" customFormat="1" ht="27.75" customHeight="1">
      <c r="A15" s="26">
        <v>21002</v>
      </c>
      <c r="B15" s="26" t="s">
        <v>105</v>
      </c>
      <c r="C15" s="50">
        <f t="shared" si="0"/>
        <v>13555.01</v>
      </c>
      <c r="D15" s="50">
        <v>0</v>
      </c>
      <c r="E15" s="50">
        <v>5330.49</v>
      </c>
      <c r="F15" s="50">
        <v>0</v>
      </c>
      <c r="G15" s="50">
        <v>7798.25</v>
      </c>
      <c r="H15" s="50">
        <v>0</v>
      </c>
      <c r="I15" s="50">
        <v>0</v>
      </c>
      <c r="J15" s="50">
        <v>0</v>
      </c>
      <c r="K15" s="50">
        <v>426.27</v>
      </c>
      <c r="L15" s="50">
        <v>0</v>
      </c>
    </row>
    <row r="16" spans="1:12" s="20" customFormat="1" ht="27.75" customHeight="1">
      <c r="A16" s="26">
        <v>2100202</v>
      </c>
      <c r="B16" s="26" t="s">
        <v>106</v>
      </c>
      <c r="C16" s="50">
        <f t="shared" si="0"/>
        <v>13313.630000000001</v>
      </c>
      <c r="D16" s="50">
        <v>0</v>
      </c>
      <c r="E16" s="50">
        <v>5089.1099999999997</v>
      </c>
      <c r="F16" s="50">
        <v>0</v>
      </c>
      <c r="G16" s="50">
        <v>7798.25</v>
      </c>
      <c r="H16" s="50">
        <v>0</v>
      </c>
      <c r="I16" s="50">
        <v>0</v>
      </c>
      <c r="J16" s="50">
        <v>0</v>
      </c>
      <c r="K16" s="50">
        <v>426.27</v>
      </c>
      <c r="L16" s="50">
        <v>0</v>
      </c>
    </row>
    <row r="17" spans="1:12" s="20" customFormat="1" ht="27.75" customHeight="1">
      <c r="A17" s="26">
        <v>2100299</v>
      </c>
      <c r="B17" s="26" t="s">
        <v>153</v>
      </c>
      <c r="C17" s="50">
        <f t="shared" si="0"/>
        <v>241.38</v>
      </c>
      <c r="D17" s="50">
        <v>0</v>
      </c>
      <c r="E17" s="50">
        <v>241.38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</row>
    <row r="18" spans="1:12" ht="27.75" customHeight="1">
      <c r="A18" s="26">
        <v>21004</v>
      </c>
      <c r="B18" s="26" t="s">
        <v>107</v>
      </c>
      <c r="C18" s="50">
        <f t="shared" si="0"/>
        <v>3</v>
      </c>
      <c r="D18" s="50">
        <v>0</v>
      </c>
      <c r="E18" s="50">
        <v>3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</row>
    <row r="19" spans="1:12" s="19" customFormat="1" ht="27.75" customHeight="1">
      <c r="A19" s="26">
        <v>2100409</v>
      </c>
      <c r="B19" s="26" t="s">
        <v>157</v>
      </c>
      <c r="C19" s="50">
        <f t="shared" si="0"/>
        <v>3</v>
      </c>
      <c r="D19" s="50">
        <v>0</v>
      </c>
      <c r="E19" s="50">
        <v>3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</row>
    <row r="20" spans="1:12" s="19" customFormat="1" ht="27.75" customHeight="1">
      <c r="A20" s="26">
        <v>21011</v>
      </c>
      <c r="B20" s="26" t="s">
        <v>154</v>
      </c>
      <c r="C20" s="50">
        <f t="shared" si="0"/>
        <v>168.6</v>
      </c>
      <c r="D20" s="50">
        <v>0</v>
      </c>
      <c r="E20" s="50">
        <f>E21+E22</f>
        <v>168.6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</row>
    <row r="21" spans="1:12" s="19" customFormat="1" ht="27.75" customHeight="1">
      <c r="A21" s="26">
        <v>2101102</v>
      </c>
      <c r="B21" s="26" t="s">
        <v>155</v>
      </c>
      <c r="C21" s="50">
        <f t="shared" si="0"/>
        <v>162.07</v>
      </c>
      <c r="D21" s="50">
        <v>0</v>
      </c>
      <c r="E21" s="50">
        <v>162.07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</row>
    <row r="22" spans="1:12" s="19" customFormat="1" ht="27.75" customHeight="1">
      <c r="A22" s="26">
        <v>2101199</v>
      </c>
      <c r="B22" s="26" t="s">
        <v>156</v>
      </c>
      <c r="C22" s="50">
        <f t="shared" si="0"/>
        <v>6.53</v>
      </c>
      <c r="D22" s="50">
        <v>0</v>
      </c>
      <c r="E22" s="50">
        <v>6.53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</row>
    <row r="23" spans="1:12" s="40" customFormat="1" ht="27.75" customHeight="1">
      <c r="A23" s="53">
        <v>221</v>
      </c>
      <c r="B23" s="53" t="s">
        <v>138</v>
      </c>
      <c r="C23" s="52">
        <f t="shared" si="0"/>
        <v>133.11000000000001</v>
      </c>
      <c r="D23" s="52">
        <v>0</v>
      </c>
      <c r="E23" s="52">
        <v>133.11000000000001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</row>
    <row r="24" spans="1:12" ht="27.75" customHeight="1">
      <c r="A24" s="26">
        <v>22102</v>
      </c>
      <c r="B24" s="26" t="s">
        <v>165</v>
      </c>
      <c r="C24" s="50">
        <f t="shared" si="0"/>
        <v>133.11000000000001</v>
      </c>
      <c r="D24" s="50">
        <v>0</v>
      </c>
      <c r="E24" s="50">
        <v>133.11000000000001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</row>
    <row r="25" spans="1:12" ht="27.75" customHeight="1">
      <c r="A25" s="26">
        <v>2210201</v>
      </c>
      <c r="B25" s="26" t="s">
        <v>166</v>
      </c>
      <c r="C25" s="50">
        <f t="shared" si="0"/>
        <v>133.11000000000001</v>
      </c>
      <c r="D25" s="50">
        <v>0</v>
      </c>
      <c r="E25" s="50">
        <v>133.11000000000001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</row>
    <row r="26" spans="1:12" s="40" customFormat="1" ht="27.75" customHeight="1">
      <c r="A26" s="82" t="s">
        <v>62</v>
      </c>
      <c r="B26" s="82"/>
      <c r="C26" s="54">
        <f>D26+E26+G26+K26</f>
        <v>14985.220000000001</v>
      </c>
      <c r="D26" s="52">
        <f>SUM(D12+D15+D18+D19)</f>
        <v>1079.6199999999999</v>
      </c>
      <c r="E26" s="52">
        <f>E23+E14+E11+E8+E5</f>
        <v>5681.08</v>
      </c>
      <c r="F26" s="52">
        <v>0</v>
      </c>
      <c r="G26" s="54">
        <f>G14</f>
        <v>7798.25</v>
      </c>
      <c r="H26" s="52">
        <v>0</v>
      </c>
      <c r="I26" s="52">
        <v>0</v>
      </c>
      <c r="J26" s="52">
        <v>0</v>
      </c>
      <c r="K26" s="54">
        <f>K14</f>
        <v>426.27</v>
      </c>
      <c r="L26" s="52">
        <v>0</v>
      </c>
    </row>
  </sheetData>
  <mergeCells count="3">
    <mergeCell ref="A3:B3"/>
    <mergeCell ref="A26:B26"/>
    <mergeCell ref="K2:L2"/>
  </mergeCells>
  <phoneticPr fontId="1" type="noConversion"/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4"/>
  <sheetViews>
    <sheetView topLeftCell="A25" workbookViewId="0">
      <selection activeCell="D35" sqref="D35"/>
    </sheetView>
  </sheetViews>
  <sheetFormatPr defaultRowHeight="13.5"/>
  <cols>
    <col min="1" max="1" width="12.875" style="27" customWidth="1"/>
    <col min="2" max="2" width="37" style="27" customWidth="1"/>
    <col min="3" max="3" width="16.5" style="27" customWidth="1"/>
    <col min="4" max="4" width="13.75" style="27" customWidth="1"/>
    <col min="5" max="5" width="15" style="27" customWidth="1"/>
    <col min="6" max="6" width="14.125" style="27" customWidth="1"/>
    <col min="7" max="7" width="11.375" style="27" customWidth="1"/>
    <col min="8" max="8" width="12.625" style="27" customWidth="1"/>
  </cols>
  <sheetData>
    <row r="1" spans="1:8" ht="27" customHeight="1">
      <c r="A1" s="22" t="s">
        <v>90</v>
      </c>
      <c r="B1" s="84" t="s">
        <v>75</v>
      </c>
      <c r="C1" s="84"/>
      <c r="D1" s="85"/>
      <c r="E1" s="84"/>
      <c r="F1" s="84"/>
      <c r="G1" s="84"/>
      <c r="H1" s="84"/>
    </row>
    <row r="2" spans="1:8" ht="20.25" customHeight="1">
      <c r="A2" s="23"/>
      <c r="B2" s="24"/>
      <c r="C2" s="24"/>
      <c r="D2" s="24"/>
      <c r="E2" s="24"/>
      <c r="F2" s="24"/>
      <c r="G2" s="83" t="s">
        <v>65</v>
      </c>
      <c r="H2" s="83"/>
    </row>
    <row r="3" spans="1:8" ht="31.15" customHeight="1">
      <c r="A3" s="81" t="s">
        <v>55</v>
      </c>
      <c r="B3" s="81"/>
      <c r="C3" s="25" t="s">
        <v>3</v>
      </c>
      <c r="D3" s="25" t="s">
        <v>20</v>
      </c>
      <c r="E3" s="25" t="s">
        <v>21</v>
      </c>
      <c r="F3" s="25" t="s">
        <v>63</v>
      </c>
      <c r="G3" s="25" t="s">
        <v>64</v>
      </c>
      <c r="H3" s="25" t="s">
        <v>73</v>
      </c>
    </row>
    <row r="4" spans="1:8" ht="23.45" customHeight="1">
      <c r="A4" s="26" t="s">
        <v>17</v>
      </c>
      <c r="B4" s="21" t="s">
        <v>18</v>
      </c>
      <c r="C4" s="26"/>
      <c r="D4" s="26"/>
      <c r="E4" s="26"/>
      <c r="F4" s="26"/>
      <c r="G4" s="26"/>
      <c r="H4" s="26"/>
    </row>
    <row r="5" spans="1:8" s="40" customFormat="1" ht="24.95" customHeight="1">
      <c r="A5" s="51">
        <v>201</v>
      </c>
      <c r="B5" s="51" t="s">
        <v>134</v>
      </c>
      <c r="C5" s="52">
        <f>SUM(D5:H5)</f>
        <v>0.8</v>
      </c>
      <c r="D5" s="52">
        <v>0.8</v>
      </c>
      <c r="E5" s="52">
        <v>0</v>
      </c>
      <c r="F5" s="52">
        <v>0</v>
      </c>
      <c r="G5" s="52">
        <v>0</v>
      </c>
      <c r="H5" s="52">
        <v>0</v>
      </c>
    </row>
    <row r="6" spans="1:8" ht="24.95" customHeight="1">
      <c r="A6" s="21">
        <v>20199</v>
      </c>
      <c r="B6" s="21" t="s">
        <v>135</v>
      </c>
      <c r="C6" s="50">
        <f t="shared" ref="C6:C28" si="0">SUM(D6:H6)</f>
        <v>0.8</v>
      </c>
      <c r="D6" s="50">
        <v>0.8</v>
      </c>
      <c r="E6" s="50">
        <v>0</v>
      </c>
      <c r="F6" s="50">
        <v>0</v>
      </c>
      <c r="G6" s="50">
        <v>0</v>
      </c>
      <c r="H6" s="50">
        <v>0</v>
      </c>
    </row>
    <row r="7" spans="1:8" ht="24.95" customHeight="1">
      <c r="A7" s="21">
        <v>2019999</v>
      </c>
      <c r="B7" s="21" t="s">
        <v>135</v>
      </c>
      <c r="C7" s="50">
        <f t="shared" si="0"/>
        <v>0.8</v>
      </c>
      <c r="D7" s="50">
        <v>0.8</v>
      </c>
      <c r="E7" s="50">
        <v>0</v>
      </c>
      <c r="F7" s="50">
        <v>0</v>
      </c>
      <c r="G7" s="50">
        <v>0</v>
      </c>
      <c r="H7" s="50">
        <v>0</v>
      </c>
    </row>
    <row r="8" spans="1:8" s="40" customFormat="1" ht="24.95" customHeight="1">
      <c r="A8" s="51">
        <v>207</v>
      </c>
      <c r="B8" s="51" t="s">
        <v>132</v>
      </c>
      <c r="C8" s="52">
        <f t="shared" si="0"/>
        <v>600</v>
      </c>
      <c r="D8" s="52">
        <v>0</v>
      </c>
      <c r="E8" s="52">
        <v>600</v>
      </c>
      <c r="F8" s="52">
        <v>0</v>
      </c>
      <c r="G8" s="52">
        <v>0</v>
      </c>
      <c r="H8" s="52">
        <v>0</v>
      </c>
    </row>
    <row r="9" spans="1:8" ht="24.95" customHeight="1">
      <c r="A9" s="21">
        <v>20702</v>
      </c>
      <c r="B9" s="21" t="s">
        <v>159</v>
      </c>
      <c r="C9" s="50">
        <f t="shared" si="0"/>
        <v>600</v>
      </c>
      <c r="D9" s="50">
        <v>0</v>
      </c>
      <c r="E9" s="50">
        <v>600</v>
      </c>
      <c r="F9" s="50">
        <v>0</v>
      </c>
      <c r="G9" s="50">
        <v>0</v>
      </c>
      <c r="H9" s="50">
        <v>0</v>
      </c>
    </row>
    <row r="10" spans="1:8" ht="24.95" customHeight="1">
      <c r="A10" s="21">
        <v>2070206</v>
      </c>
      <c r="B10" s="21" t="s">
        <v>119</v>
      </c>
      <c r="C10" s="50">
        <f t="shared" si="0"/>
        <v>600</v>
      </c>
      <c r="D10" s="50">
        <v>0</v>
      </c>
      <c r="E10" s="50">
        <v>600</v>
      </c>
      <c r="F10" s="50">
        <v>0</v>
      </c>
      <c r="G10" s="50">
        <v>0</v>
      </c>
      <c r="H10" s="50">
        <v>0</v>
      </c>
    </row>
    <row r="11" spans="1:8" s="40" customFormat="1" ht="24.95" customHeight="1">
      <c r="A11" s="51">
        <v>208</v>
      </c>
      <c r="B11" s="51" t="s">
        <v>160</v>
      </c>
      <c r="C11" s="52">
        <f t="shared" si="0"/>
        <v>14.08</v>
      </c>
      <c r="D11" s="52">
        <v>14.08</v>
      </c>
      <c r="E11" s="52">
        <v>0</v>
      </c>
      <c r="F11" s="52">
        <v>0</v>
      </c>
      <c r="G11" s="52">
        <v>0</v>
      </c>
      <c r="H11" s="52">
        <v>0</v>
      </c>
    </row>
    <row r="12" spans="1:8" ht="24.95" customHeight="1">
      <c r="A12" s="21">
        <v>20805</v>
      </c>
      <c r="B12" s="21" t="s">
        <v>103</v>
      </c>
      <c r="C12" s="50">
        <f t="shared" si="0"/>
        <v>14.08</v>
      </c>
      <c r="D12" s="50">
        <v>14.08</v>
      </c>
      <c r="E12" s="50">
        <v>0</v>
      </c>
      <c r="F12" s="50">
        <v>0</v>
      </c>
      <c r="G12" s="50">
        <v>0</v>
      </c>
      <c r="H12" s="50">
        <v>0</v>
      </c>
    </row>
    <row r="13" spans="1:8" ht="24.95" customHeight="1">
      <c r="A13" s="21">
        <v>2080502</v>
      </c>
      <c r="B13" s="21" t="s">
        <v>104</v>
      </c>
      <c r="C13" s="50">
        <f t="shared" si="0"/>
        <v>14.08</v>
      </c>
      <c r="D13" s="50">
        <v>14.08</v>
      </c>
      <c r="E13" s="50">
        <v>0</v>
      </c>
      <c r="F13" s="50">
        <v>0</v>
      </c>
      <c r="G13" s="50">
        <v>0</v>
      </c>
      <c r="H13" s="50">
        <v>0</v>
      </c>
    </row>
    <row r="14" spans="1:8" s="40" customFormat="1" ht="24.95" customHeight="1">
      <c r="A14" s="51">
        <v>210</v>
      </c>
      <c r="B14" s="51" t="s">
        <v>102</v>
      </c>
      <c r="C14" s="52">
        <f>C15+C18+C21+C23</f>
        <v>11246.970000000001</v>
      </c>
      <c r="D14" s="52">
        <f>SUM(D15+D23)</f>
        <v>10934.48</v>
      </c>
      <c r="E14" s="52">
        <v>312.49</v>
      </c>
      <c r="F14" s="52">
        <v>0</v>
      </c>
      <c r="G14" s="52">
        <v>0</v>
      </c>
      <c r="H14" s="52">
        <v>0</v>
      </c>
    </row>
    <row r="15" spans="1:8" ht="24.95" customHeight="1">
      <c r="A15" s="21">
        <v>21002</v>
      </c>
      <c r="B15" s="21" t="s">
        <v>105</v>
      </c>
      <c r="C15" s="50">
        <v>10765.88</v>
      </c>
      <c r="D15" s="50">
        <v>10765.88</v>
      </c>
      <c r="E15" s="50">
        <v>0</v>
      </c>
      <c r="F15" s="50">
        <v>0</v>
      </c>
      <c r="G15" s="50">
        <v>0</v>
      </c>
      <c r="H15" s="50">
        <v>0</v>
      </c>
    </row>
    <row r="16" spans="1:8" ht="24.95" customHeight="1">
      <c r="A16" s="21">
        <v>2100202</v>
      </c>
      <c r="B16" s="21" t="s">
        <v>106</v>
      </c>
      <c r="C16" s="50">
        <f t="shared" si="0"/>
        <v>10524.5</v>
      </c>
      <c r="D16" s="50">
        <v>10524.5</v>
      </c>
      <c r="E16" s="50">
        <v>0</v>
      </c>
      <c r="F16" s="50">
        <v>0</v>
      </c>
      <c r="G16" s="50">
        <v>0</v>
      </c>
      <c r="H16" s="50">
        <v>0</v>
      </c>
    </row>
    <row r="17" spans="1:8" ht="24.95" customHeight="1">
      <c r="A17" s="21">
        <v>2100299</v>
      </c>
      <c r="B17" s="21" t="s">
        <v>153</v>
      </c>
      <c r="C17" s="50">
        <f t="shared" si="0"/>
        <v>241.38</v>
      </c>
      <c r="D17" s="50">
        <v>241.38</v>
      </c>
      <c r="E17" s="50">
        <v>0</v>
      </c>
      <c r="F17" s="50">
        <v>0</v>
      </c>
      <c r="G17" s="50">
        <v>0</v>
      </c>
      <c r="H17" s="50">
        <v>0</v>
      </c>
    </row>
    <row r="18" spans="1:8" ht="24.95" customHeight="1">
      <c r="A18" s="21">
        <v>21004</v>
      </c>
      <c r="B18" s="21" t="s">
        <v>107</v>
      </c>
      <c r="C18" s="50">
        <f t="shared" si="0"/>
        <v>199.95</v>
      </c>
      <c r="D18" s="50">
        <v>0</v>
      </c>
      <c r="E18" s="50">
        <v>199.95</v>
      </c>
      <c r="F18" s="50">
        <v>0</v>
      </c>
      <c r="G18" s="50">
        <v>0</v>
      </c>
      <c r="H18" s="50">
        <v>0</v>
      </c>
    </row>
    <row r="19" spans="1:8" ht="24.95" customHeight="1">
      <c r="A19" s="21">
        <v>2100409</v>
      </c>
      <c r="B19" s="21" t="s">
        <v>158</v>
      </c>
      <c r="C19" s="50">
        <f t="shared" si="0"/>
        <v>199.95</v>
      </c>
      <c r="D19" s="50">
        <v>0</v>
      </c>
      <c r="E19" s="50">
        <v>199.95</v>
      </c>
      <c r="F19" s="50">
        <v>0</v>
      </c>
      <c r="G19" s="50">
        <v>0</v>
      </c>
      <c r="H19" s="50">
        <v>0</v>
      </c>
    </row>
    <row r="20" spans="1:8" ht="24.95" customHeight="1">
      <c r="A20" s="21">
        <v>2100499</v>
      </c>
      <c r="B20" s="21" t="s">
        <v>108</v>
      </c>
      <c r="C20" s="50">
        <f t="shared" si="0"/>
        <v>199.95</v>
      </c>
      <c r="D20" s="50">
        <v>0</v>
      </c>
      <c r="E20" s="50">
        <v>199.95</v>
      </c>
      <c r="F20" s="50">
        <v>0</v>
      </c>
      <c r="G20" s="50">
        <v>0</v>
      </c>
      <c r="H20" s="50">
        <v>0</v>
      </c>
    </row>
    <row r="21" spans="1:8" ht="24.95" customHeight="1">
      <c r="A21" s="21">
        <v>21006</v>
      </c>
      <c r="B21" s="21" t="s">
        <v>161</v>
      </c>
      <c r="C21" s="50">
        <f t="shared" si="0"/>
        <v>112.54</v>
      </c>
      <c r="D21" s="50">
        <v>0</v>
      </c>
      <c r="E21" s="50">
        <v>112.54</v>
      </c>
      <c r="F21" s="50">
        <v>0</v>
      </c>
      <c r="G21" s="50">
        <v>0</v>
      </c>
      <c r="H21" s="50">
        <v>0</v>
      </c>
    </row>
    <row r="22" spans="1:8" ht="24.95" customHeight="1">
      <c r="A22" s="21">
        <v>2100601</v>
      </c>
      <c r="B22" s="21" t="s">
        <v>162</v>
      </c>
      <c r="C22" s="50">
        <f t="shared" si="0"/>
        <v>112.54</v>
      </c>
      <c r="D22" s="50">
        <v>0</v>
      </c>
      <c r="E22" s="50">
        <v>112.54</v>
      </c>
      <c r="F22" s="50">
        <v>0</v>
      </c>
      <c r="G22" s="50">
        <v>0</v>
      </c>
      <c r="H22" s="50">
        <v>0</v>
      </c>
    </row>
    <row r="23" spans="1:8" ht="24.95" customHeight="1">
      <c r="A23" s="21">
        <v>21011</v>
      </c>
      <c r="B23" s="21" t="s">
        <v>154</v>
      </c>
      <c r="C23" s="50">
        <f t="shared" si="0"/>
        <v>168.6</v>
      </c>
      <c r="D23" s="50">
        <v>168.6</v>
      </c>
      <c r="E23" s="50">
        <v>0</v>
      </c>
      <c r="F23" s="50">
        <v>0</v>
      </c>
      <c r="G23" s="50">
        <v>0</v>
      </c>
      <c r="H23" s="50">
        <v>0</v>
      </c>
    </row>
    <row r="24" spans="1:8" ht="24.95" customHeight="1">
      <c r="A24" s="21">
        <v>2101102</v>
      </c>
      <c r="B24" s="21" t="s">
        <v>155</v>
      </c>
      <c r="C24" s="50">
        <f t="shared" si="0"/>
        <v>162.07</v>
      </c>
      <c r="D24" s="50">
        <v>162.07</v>
      </c>
      <c r="E24" s="50">
        <v>0</v>
      </c>
      <c r="F24" s="50">
        <v>0</v>
      </c>
      <c r="G24" s="50">
        <v>0</v>
      </c>
      <c r="H24" s="50">
        <v>0</v>
      </c>
    </row>
    <row r="25" spans="1:8" ht="24.95" customHeight="1">
      <c r="A25" s="21">
        <v>2101199</v>
      </c>
      <c r="B25" s="21" t="s">
        <v>156</v>
      </c>
      <c r="C25" s="50">
        <f t="shared" si="0"/>
        <v>6.53</v>
      </c>
      <c r="D25" s="50">
        <v>6.53</v>
      </c>
      <c r="E25" s="50">
        <v>0</v>
      </c>
      <c r="F25" s="50">
        <v>0</v>
      </c>
      <c r="G25" s="50">
        <v>0</v>
      </c>
      <c r="H25" s="50">
        <v>0</v>
      </c>
    </row>
    <row r="26" spans="1:8" s="40" customFormat="1" ht="24.95" customHeight="1">
      <c r="A26" s="51">
        <v>212</v>
      </c>
      <c r="B26" s="51" t="s">
        <v>129</v>
      </c>
      <c r="C26" s="52">
        <f t="shared" si="0"/>
        <v>6.77</v>
      </c>
      <c r="D26" s="52">
        <v>0</v>
      </c>
      <c r="E26" s="52">
        <v>6.77</v>
      </c>
      <c r="F26" s="50">
        <v>0</v>
      </c>
      <c r="G26" s="50">
        <v>0</v>
      </c>
      <c r="H26" s="50">
        <v>0</v>
      </c>
    </row>
    <row r="27" spans="1:8" ht="24.95" customHeight="1">
      <c r="A27" s="21">
        <v>21208</v>
      </c>
      <c r="B27" s="21" t="s">
        <v>163</v>
      </c>
      <c r="C27" s="50">
        <f t="shared" si="0"/>
        <v>6.77</v>
      </c>
      <c r="D27" s="50">
        <v>0</v>
      </c>
      <c r="E27" s="50">
        <v>6.77</v>
      </c>
      <c r="F27" s="50">
        <v>0</v>
      </c>
      <c r="G27" s="50">
        <v>0</v>
      </c>
      <c r="H27" s="50">
        <v>0</v>
      </c>
    </row>
    <row r="28" spans="1:8" ht="24.95" customHeight="1">
      <c r="A28" s="21">
        <v>2120802</v>
      </c>
      <c r="B28" s="21" t="s">
        <v>164</v>
      </c>
      <c r="C28" s="50">
        <f t="shared" si="0"/>
        <v>6.77</v>
      </c>
      <c r="D28" s="50">
        <v>0</v>
      </c>
      <c r="E28" s="50">
        <v>6.77</v>
      </c>
      <c r="F28" s="50">
        <v>0</v>
      </c>
      <c r="G28" s="50">
        <v>0</v>
      </c>
      <c r="H28" s="50">
        <v>0</v>
      </c>
    </row>
    <row r="29" spans="1:8" s="40" customFormat="1" ht="24.95" customHeight="1">
      <c r="A29" s="51">
        <v>221</v>
      </c>
      <c r="B29" s="51" t="s">
        <v>138</v>
      </c>
      <c r="C29" s="52">
        <f>C30</f>
        <v>133.1</v>
      </c>
      <c r="D29" s="52">
        <v>133.1</v>
      </c>
      <c r="E29" s="52">
        <v>0</v>
      </c>
      <c r="F29" s="50">
        <v>0</v>
      </c>
      <c r="G29" s="50">
        <v>0</v>
      </c>
      <c r="H29" s="50">
        <v>0</v>
      </c>
    </row>
    <row r="30" spans="1:8" ht="24.95" customHeight="1">
      <c r="A30" s="21">
        <v>22102</v>
      </c>
      <c r="B30" s="21" t="s">
        <v>165</v>
      </c>
      <c r="C30" s="50">
        <v>133.1</v>
      </c>
      <c r="D30" s="50">
        <v>133.1</v>
      </c>
      <c r="E30" s="50">
        <v>0</v>
      </c>
      <c r="F30" s="50">
        <v>0</v>
      </c>
      <c r="G30" s="50">
        <v>0</v>
      </c>
      <c r="H30" s="50">
        <v>0</v>
      </c>
    </row>
    <row r="31" spans="1:8" ht="24.95" customHeight="1">
      <c r="A31" s="21">
        <v>2210201</v>
      </c>
      <c r="B31" s="21" t="s">
        <v>166</v>
      </c>
      <c r="C31" s="50">
        <v>133.1</v>
      </c>
      <c r="D31" s="50">
        <v>133.1</v>
      </c>
      <c r="E31" s="50">
        <v>0</v>
      </c>
      <c r="F31" s="50">
        <v>0</v>
      </c>
      <c r="G31" s="50">
        <v>0</v>
      </c>
      <c r="H31" s="50">
        <v>0</v>
      </c>
    </row>
    <row r="32" spans="1:8" ht="24.95" customHeight="1">
      <c r="A32" s="21"/>
      <c r="B32" s="21" t="s">
        <v>120</v>
      </c>
      <c r="C32" s="50">
        <v>0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</row>
    <row r="33" spans="1:8" ht="24.95" customHeight="1">
      <c r="A33" s="21"/>
      <c r="B33" s="21" t="s">
        <v>121</v>
      </c>
      <c r="C33" s="50">
        <v>0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</row>
    <row r="34" spans="1:8" s="40" customFormat="1" ht="24.95" customHeight="1">
      <c r="A34" s="86" t="s">
        <v>184</v>
      </c>
      <c r="B34" s="87"/>
      <c r="C34" s="56">
        <f>C5+C8+C11+C14+C26+C29+C32+C33</f>
        <v>12001.720000000001</v>
      </c>
      <c r="D34" s="56">
        <f>SUM(D5+D11+D14+D29+D32+D33)</f>
        <v>11082.46</v>
      </c>
      <c r="E34" s="56">
        <f>SUM(E8+E14+E26)</f>
        <v>919.26</v>
      </c>
      <c r="F34" s="52">
        <v>0</v>
      </c>
      <c r="G34" s="52">
        <v>0</v>
      </c>
      <c r="H34" s="52">
        <v>0</v>
      </c>
    </row>
  </sheetData>
  <mergeCells count="4">
    <mergeCell ref="A3:B3"/>
    <mergeCell ref="G2:H2"/>
    <mergeCell ref="B1:H1"/>
    <mergeCell ref="A34:B34"/>
  </mergeCells>
  <phoneticPr fontId="1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表一财政拨款收支决算表</vt:lpstr>
      <vt:lpstr>表二一般公共预算支出决算表</vt:lpstr>
      <vt:lpstr>表三一般公共预算基本支出决算表</vt:lpstr>
      <vt:lpstr>表四一般公共预算“三公”经费支出决算表</vt:lpstr>
      <vt:lpstr>表五政府性基金支出决算表</vt:lpstr>
      <vt:lpstr>表六部门收支决算总表</vt:lpstr>
      <vt:lpstr>表七部门收入决算总表</vt:lpstr>
      <vt:lpstr>表八部门支出决算总表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2018-09-12T10:06:30Z</cp:lastPrinted>
  <dcterms:created xsi:type="dcterms:W3CDTF">2006-09-13T11:21:51Z</dcterms:created>
  <dcterms:modified xsi:type="dcterms:W3CDTF">2019-05-28T03:25:20Z</dcterms:modified>
</cp:coreProperties>
</file>